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Cris\AÑO 2017\LICITACIONES\Informe juridico\"/>
    </mc:Choice>
  </mc:AlternateContent>
  <bookViews>
    <workbookView xWindow="0" yWindow="0" windowWidth="28800" windowHeight="11745" firstSheet="1" activeTab="3"/>
  </bookViews>
  <sheets>
    <sheet name="VERIFICACION JURIDICA" sheetId="48" r:id="rId1"/>
    <sheet name="VERIFICACION FINANCIERA" sheetId="47" r:id="rId2"/>
    <sheet name="VERIFICACION TECNICA" sheetId="34" r:id="rId3"/>
    <sheet name="VTE" sheetId="33" r:id="rId4"/>
    <sheet name="PROPUESTA ECONOMICA" sheetId="32" state="hidden" r:id="rId5"/>
  </sheets>
  <externalReferences>
    <externalReference r:id="rId6"/>
    <externalReference r:id="rId7"/>
    <externalReference r:id="rId8"/>
  </externalReferences>
  <definedNames>
    <definedName name="_Toc212325127" localSheetId="1">'VERIFICACION FINANCIERA'!#REF!</definedName>
    <definedName name="_Toc212325127" localSheetId="0">'VERIFICACION JURIDICA'!#REF!</definedName>
    <definedName name="_Toc212325127" localSheetId="2">'VERIFICACION TECNICA'!#REF!</definedName>
    <definedName name="_xlnm.Print_Area" localSheetId="0">'VERIFICACION JURIDICA'!$A$1:$J$38</definedName>
    <definedName name="_xlnm.Print_Area" localSheetId="2">'VERIFICACION TECNICA'!$A$1:$J$31</definedName>
    <definedName name="ELECTRICA" localSheetId="0">'[1]3.PRESUP. ELECTRICO'!$A$4:$G$212</definedName>
    <definedName name="ELECTRICA">'[2]3.PRESUP. ELECTRICO'!$A$4:$G$212</definedName>
    <definedName name="Export" localSheetId="1" hidden="1">{"'Hoja1'!$A$1:$I$70"}</definedName>
    <definedName name="Export" localSheetId="0" hidden="1">{"'Hoja1'!$A$1:$I$70"}</definedName>
    <definedName name="Export" hidden="1">{"'Hoja1'!$A$1:$I$70"}</definedName>
    <definedName name="formula" localSheetId="1">'VERIFICACION TECNICA'!$A$34:$B$36</definedName>
    <definedName name="formula">'VERIFICACION TECNICA'!#REF!</definedName>
    <definedName name="HTML_CodePage" hidden="1">1252</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'[3]Planes Validar'!$B$2:$B$7</definedName>
    <definedName name="SELECCION">[3]Soluciones!$B$7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S39" i="33" l="1"/>
  <c r="T39" i="33" s="1"/>
  <c r="S26" i="33"/>
  <c r="T26" i="33" s="1"/>
  <c r="S11" i="33"/>
  <c r="O39" i="33"/>
  <c r="P39" i="33" s="1"/>
  <c r="O26" i="33"/>
  <c r="O11" i="33"/>
  <c r="K30" i="33"/>
  <c r="G6" i="33"/>
  <c r="G10" i="33"/>
  <c r="S10" i="33" l="1"/>
  <c r="S6" i="33"/>
  <c r="O6" i="33"/>
  <c r="O10" i="33"/>
  <c r="P26" i="33"/>
  <c r="D10" i="33"/>
  <c r="S13" i="33" l="1"/>
  <c r="J14" i="34"/>
  <c r="I14" i="34" s="1"/>
  <c r="I13" i="34" s="1"/>
  <c r="O13" i="33"/>
  <c r="H14" i="34"/>
  <c r="K11" i="33"/>
  <c r="G14" i="34" l="1"/>
  <c r="G13" i="34" s="1"/>
  <c r="K26" i="33"/>
  <c r="K10" i="33" s="1"/>
  <c r="K39" i="33"/>
  <c r="G26" i="33"/>
  <c r="G39" i="33"/>
  <c r="H39" i="33" s="1"/>
  <c r="L28" i="32"/>
  <c r="I26" i="32"/>
  <c r="K6" i="33" l="1"/>
  <c r="L26" i="33"/>
  <c r="F14" i="34"/>
  <c r="E14" i="34" s="1"/>
  <c r="E13" i="34" s="1"/>
  <c r="H26" i="33"/>
  <c r="L39" i="33"/>
  <c r="K13" i="33" l="1"/>
  <c r="D14" i="34"/>
  <c r="C14" i="34" s="1"/>
  <c r="C13" i="34" s="1"/>
  <c r="G13" i="33"/>
</calcChain>
</file>

<file path=xl/sharedStrings.xml><?xml version="1.0" encoding="utf-8"?>
<sst xmlns="http://schemas.openxmlformats.org/spreadsheetml/2006/main" count="441" uniqueCount="180">
  <si>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</si>
  <si>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</si>
  <si>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</si>
  <si>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</si>
  <si>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</si>
  <si>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</si>
  <si>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</si>
  <si>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</si>
  <si>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</si>
  <si>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</si>
  <si>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</si>
  <si>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</si>
  <si>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</si>
  <si>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</si>
  <si>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</si>
  <si>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</si>
  <si>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</si>
  <si>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</si>
  <si>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</si>
  <si>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</si>
  <si>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</si>
  <si>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</si>
  <si>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</si>
  <si>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</si>
  <si>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</si>
  <si>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</si>
  <si>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</si>
  <si>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</si>
  <si>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</si>
  <si>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</si>
  <si>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</si>
  <si>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</si>
  <si>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</si>
  <si>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</si>
  <si>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</si>
  <si>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</si>
  <si>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</si>
  <si>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</si>
  <si>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</si>
  <si>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</si>
  <si>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</si>
  <si>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</si>
  <si>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</si>
  <si>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</si>
  <si>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</si>
  <si>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</si>
  <si>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</si>
  <si>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</si>
  <si>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</si>
  <si>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</si>
  <si>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</si>
  <si>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</si>
  <si>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</si>
  <si>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</si>
  <si>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</si>
  <si>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</si>
  <si>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</si>
  <si>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</si>
  <si>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</si>
  <si>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</si>
  <si>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</si>
  <si>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</si>
  <si>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</si>
  <si>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</si>
  <si>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</si>
  <si>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</si>
  <si>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</si>
  <si>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</si>
  <si>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</si>
  <si>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</si>
  <si>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</si>
  <si>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</si>
  <si>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</si>
  <si>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</si>
  <si>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</si>
  <si>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</si>
  <si>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</si>
  <si>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</si>
  <si>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</si>
  <si>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</si>
  <si>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</si>
  <si>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</si>
  <si>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</si>
  <si>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</si>
  <si>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</si>
  <si>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</si>
  <si>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</si>
  <si>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</si>
  <si>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</si>
  <si>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</si>
  <si>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</si>
  <si>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</si>
  <si>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</si>
  <si>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</si>
  <si>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</si>
  <si>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</si>
  <si>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</si>
  <si>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</si>
  <si>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</si>
  <si>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</si>
  <si>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</si>
  <si>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</si>
  <si>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</si>
  <si>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</si>
  <si>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</si>
  <si>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</si>
  <si>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</si>
  <si>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</si>
  <si>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</si>
  <si>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</si>
  <si>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</si>
  <si>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</si>
  <si>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</si>
  <si>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</si>
  <si>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NO HABIL</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</si>
  <si>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</si>
  <si>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</si>
  <si>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</si>
  <si>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</si>
  <si>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</si>
  <si>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</si>
  <si>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</si>
  <si>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</si>
  <si>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</si>
  <si>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xml:space="preserve">INFORME DE EVALUACIÓN DE OFERTAS </t>
  </si>
  <si>
    <t>OBSERVACION</t>
  </si>
  <si>
    <t>REQUISITOS DE CAPACIDAD JURIDICA</t>
  </si>
  <si>
    <t>CARTA DE PRESENTACIÓN</t>
  </si>
  <si>
    <t>GARANTÍA DE SERIEDAD DE LA PROPUESTA</t>
  </si>
  <si>
    <t>AUTORIZACIÓN PARA PRESENTAR LA OFERTA</t>
  </si>
  <si>
    <t>MATRIZ DE RIESGOS</t>
  </si>
  <si>
    <r>
      <t xml:space="preserve">CERTIFICADO DE INSCRIPCIÓN EN EL REGISTRO ÚNICO DE PROPONENTES, CON FECHA DE EXPEDICIÓN NO MAYOR A 1 MES. </t>
    </r>
    <r>
      <rPr>
        <b/>
        <sz val="12"/>
        <rFont val="Arial Narrow"/>
        <family val="2"/>
      </rPr>
      <t xml:space="preserve"> </t>
    </r>
  </si>
  <si>
    <t>CERTIFICACIÓN DEL PAGO DE PARAFISCALES Y APORTES AL SISTEMA DE SEGURIDAD SOCIAL.</t>
  </si>
  <si>
    <t>COMPROMISO DE TRANSPARENCIA ANEXO J</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</si>
  <si>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</si>
  <si>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</si>
  <si>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</si>
  <si>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</si>
  <si>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</si>
  <si>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LICITACION No. 023-2017</t>
  </si>
  <si>
    <t>% PARTICIPACION (40%)</t>
  </si>
  <si>
    <t>2.3.</t>
  </si>
  <si>
    <t>2.3.1.</t>
  </si>
  <si>
    <t>2.3.2.</t>
  </si>
  <si>
    <t xml:space="preserve">VERIFICACIÓN REQUISITOS JURIDICOS HABILITANTES - PROPONENTES </t>
  </si>
  <si>
    <t>EXISTENCIA Y CAPACIDAD LEGAL</t>
  </si>
  <si>
    <t>CERTIFICADO SOBRE ANTECEDENTES DE PESONSABILIDAD FISCAL</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</si>
  <si>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</si>
  <si>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</si>
  <si>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</si>
  <si>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</si>
  <si>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</si>
  <si>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</si>
  <si>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</si>
  <si>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RENTABILIDAD SOBRE PATRIMONIO &gt; 0.1</t>
  </si>
  <si>
    <t>OBJETO: SUMINISTRO E INSTALACIÓN DE MOBILIARIO PARA EL NUEVO EDIFICIO DE LA FACULTAD DE CIENCIAS HUMANAS Y SOCIALES DE LA UNIVERSIDAD DEL CAUCA</t>
  </si>
  <si>
    <t>LICITACIÓN PÚBLICA N° 024-2017</t>
  </si>
  <si>
    <t>VALOR TOTAL EJECUTADO 
PO = $362.654.880,oo</t>
  </si>
  <si>
    <t>En caso de estructura plural, el oferente que aporte más del 40% de la experiencia específica relacionada con el criterio de VTE ($145.061.952,oo), debe tener por lo menos una participación del 40%.</t>
  </si>
  <si>
    <t>OBJETO:SUMINISTRO E INSTALACIÓN DE MOBILIARIO PARA EL NUEVO EDIFICIO DE LA FACULTAD DE CIENCIAS HUMANAS Y SOCIALES DE LA UNIVERSIDAD DEL CAUCA</t>
  </si>
  <si>
    <t xml:space="preserve">JAVIER PAGUANQUIZA PAUCAR </t>
  </si>
  <si>
    <t>IMPORTADORA Y COMERCIALIZADORA CAUCA LTDA IMPOCAUCA</t>
  </si>
  <si>
    <t>ORLANDO ASTUDILLO ZÚÑIGA</t>
  </si>
  <si>
    <t xml:space="preserve">JUAN CARLOS MUÑOZ HERNANDEZ </t>
  </si>
  <si>
    <t xml:space="preserve">EXPERIENCIA ESPECIFICA
MÁXIMO dos (02) contratos, donde se pueda verificar que el objeto y las especificaciones técnicas contratadas estén relacionadas con el de la presente convocatoria pública, y cuya sumatoria del valor total ejecutado sea igual o superior al presupuesto oficial.
Cada contrato que el proponente aporte como experiencia específica deberá estar inscrito en el registro único de proponentes – RUP en al menos cinco (5) de los dos códigos UNSPSC exigidos en el numeral 2.1 literal (d) del presente pliego de condiciones. El RUP deberá estar vigente y en firme, de lo contrario el proponente quedará INHABILITADO. 561015 - 561017 - 561019 - 561115 - 561116 - 561118 - 561121 - 561122 - 561214 - 561215
El oferente deberá diligenciar el Anexo G: EXPERIENCIA ESPECIFICA DEL PROPONENTE que se publicará en el presente proceso, este documento deberá presentarse en físico debidamente firmado </t>
  </si>
  <si>
    <t>EL CONTRATO No.1 ESTA REGISTRADO EN LOS CODIGOS UNSPSC 561015 - 561017 - 561019 - 561115 - 561116 - 561118 - 561121 - 561122 - 561214 - 561215
EL CONTRATO No.2 ESTA REGISTRADO EN LOS CODIGOS UNSPSC 561015 - 561017 - 561019 - 561115 - 561116 - 561118 - 561121 - 561122 - 561214 - 561215</t>
  </si>
  <si>
    <t>UNSPSC
561015 - 561017 - 561019 - 561115 - 561116 - 561118 - 561121 - 561122 - 561214 - 561215</t>
  </si>
  <si>
    <t>CAPITAL DE TRABAJO &gt;= 100%PO
PO = $362.654.880,oo</t>
  </si>
  <si>
    <t>ÍNDICE DE LIQUIDEZ &gt;= 1,6</t>
  </si>
  <si>
    <t>NIVEL DE ENDEUDAMIENTO &lt;= 66%</t>
  </si>
  <si>
    <t>RAZÓN DE COBERTURA DE INTERESES &gt;= 3 ó INDEFINIDO</t>
  </si>
  <si>
    <t>RENTABILIDAD SOBRE ACTIVOS &gt; 0.04</t>
  </si>
  <si>
    <t>EL CONTRATO No.1 ESTA REGISTRADO EN LOS CODIGOS UNSPSC 561015 - 561017 - 561118 - 561121 - 561122 - 561214
EL CONTRATO No.2 ESTA REGISTRADO EN LOS CODIGOS UNSPSC 561015 - 561017 - 561115 - 561116 - 561118 - 561121 - 561122 - 561215</t>
  </si>
  <si>
    <t>UNSPSC
561015 - 561017 - 561118 - 561121 - 561122 - 561214</t>
  </si>
  <si>
    <t>UNSPSC
561015 - 561017 - 561115 - 561116 - 561118 - 561121 - 561122 - 561215</t>
  </si>
  <si>
    <t>UNSPSC
561015 - 561017 - 561019 - 561214 - 561215
SUBSANA ACTA DE LIQUIDACION DE OTRO CONTRATO</t>
  </si>
  <si>
    <t>UNSPSC
561015 - 561017 - 561019 - 561115 - 561116 - 561118 - 561121 - 561122 - 561214 - 561215
SUBSANA CERTIFICACION DEL CONTRATO</t>
  </si>
  <si>
    <t>UNSPSC
561015 - 561017 - 561019 - 561115 - 561116 - 561118 - 561121 - 561122 - 561214 - 561215
SUBSANA ACTA DE RECIBO FINAL, FACTURA Y CERTIFICACION CONTABLE DE PAGO</t>
  </si>
  <si>
    <t>EL CONTRATO No.1 ESTA REGISTRADO EN LOS CODIGOS UNSPSC 561015 - 561017 - 561019 - 561115 - 561116 - 561118 - 561121 - 561122 - 561214 - 561215
SUBSANA ACTA DE RECIBO FINAL, FACTURA Y CERTIFICACION CONTABLE DE PAGO
EL CONTRATO No.2 ESTA REGISTRADO EN LOS CODIGOS UNSPSC 561015 - 561017 - 561019 - 561115 - 561116 - 561118 - 561121 - 561122 - 561214 - 561215</t>
  </si>
  <si>
    <t>EL CONTRATO No.1 ESTA REGISTRADO EN LOS CODIGOS UNSPSC 561015 - 561017 - 561019 - 561115 - 561116 - 561118 - 561121 - 561122 - 561214 - 561215
SUBSANA CERTIFICACION DEL CONTRATO EXPEDIDA POR LA ENTIDAD PUBLICA
EL CONTRATO No.2 ESTA REGISTRADO EN LOS CODIGOS UNSPSC 561015 - 561017 - 561019 - 561214 - 561215
SUBSANA ACTA DE LIQUIDACION DE OTRO CONTRATO Y FORMULARIO DE EXPERIENCIA (ANEXO G) MEJORANDO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</si>
</sst>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quot;$&quot;* #,##0_-;_-&quot;$&quot;* &quot;-&quot;_-;_-@_-"/>
    <numFmt numFmtId="44" formatCode="_-&quot;$&quot;* #,##0.00_-;\-&quot;$&quot;* #,##0.00_-;_-&quot;$&quot;* &quot;-&quot;??_-;_-@_-"/>
    <numFmt numFmtId="164" formatCode="&quot;$&quot;\ #,##0_);[Red]\(&quot;$&quot;\ #,##0\)"/>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s>
  <fonts count="2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ont>
    <font>
      <sz val="12"/>
      <name val="Calibri"/>
      <family val="2"/>
    </font>
    <font>
      <b/>
      <sz val="10"/>
      <color rgb="FFFF0000"/>
      <name val="Arial Narrow"/>
      <family val="2"/>
    </font>
    <font>
      <sz val="10"/>
      <color rgb="FFFF0000"/>
      <name val="Arial Narrow"/>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17">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4" fillId="0" borderId="0"/>
  </cellStyleXfs>
  <cellXfs count="220">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7" fontId="18" fillId="0" borderId="1" xfId="113" applyNumberFormat="1" applyFont="1" applyFill="1" applyBorder="1" applyAlignment="1">
      <alignment horizontal="center" vertical="center" wrapText="1"/>
    </xf>
    <xf numFmtId="167"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6" applyFont="1" applyFill="1" applyAlignment="1">
      <alignment vertical="center"/>
    </xf>
    <xf numFmtId="0" fontId="17" fillId="0" borderId="0" xfId="116" applyFont="1" applyFill="1" applyAlignment="1">
      <alignment vertical="center"/>
    </xf>
    <xf numFmtId="0" fontId="6" fillId="0" borderId="0" xfId="116" applyFont="1" applyFill="1" applyBorder="1" applyAlignment="1">
      <alignment vertical="center"/>
    </xf>
    <xf numFmtId="0" fontId="6" fillId="2" borderId="21" xfId="116" applyFont="1" applyFill="1" applyBorder="1" applyAlignment="1">
      <alignment horizontal="center" vertical="center" wrapText="1"/>
    </xf>
    <xf numFmtId="0" fontId="17" fillId="0" borderId="0" xfId="116" applyFont="1" applyFill="1"/>
    <xf numFmtId="0" fontId="18" fillId="0" borderId="21" xfId="116" applyFont="1" applyFill="1" applyBorder="1" applyAlignment="1">
      <alignment horizontal="center" vertical="center"/>
    </xf>
    <xf numFmtId="0" fontId="18" fillId="0" borderId="21" xfId="116" applyFont="1" applyFill="1" applyBorder="1" applyAlignment="1">
      <alignment horizontal="center" vertical="center" wrapText="1"/>
    </xf>
    <xf numFmtId="0" fontId="16" fillId="6" borderId="11" xfId="116" applyFont="1" applyFill="1" applyBorder="1" applyAlignment="1">
      <alignment horizontal="justify" vertical="center"/>
    </xf>
    <xf numFmtId="0" fontId="20" fillId="0" borderId="11" xfId="116" applyFont="1" applyFill="1" applyBorder="1" applyAlignment="1">
      <alignment horizontal="center" vertical="center"/>
    </xf>
    <xf numFmtId="0" fontId="16" fillId="6" borderId="21" xfId="116" applyFont="1" applyFill="1" applyBorder="1" applyAlignment="1">
      <alignment horizontal="justify" vertical="center"/>
    </xf>
    <xf numFmtId="170" fontId="18" fillId="0" borderId="21" xfId="116" applyNumberFormat="1" applyFont="1" applyFill="1" applyBorder="1" applyAlignment="1">
      <alignment horizontal="center" vertical="center" wrapText="1"/>
    </xf>
    <xf numFmtId="0" fontId="25" fillId="0" borderId="0" xfId="116" applyFont="1" applyAlignment="1">
      <alignment horizontal="justify" vertical="center"/>
    </xf>
    <xf numFmtId="0" fontId="17" fillId="0" borderId="0" xfId="116" applyFont="1" applyBorder="1" applyAlignment="1">
      <alignment horizontal="justify" vertical="justify"/>
    </xf>
    <xf numFmtId="0" fontId="18" fillId="0" borderId="0" xfId="116" applyFont="1" applyFill="1" applyAlignment="1">
      <alignment horizontal="center" vertical="center"/>
    </xf>
    <xf numFmtId="0" fontId="17" fillId="0" borderId="0" xfId="116" applyFont="1" applyFill="1" applyAlignment="1">
      <alignment horizontal="center" vertical="center"/>
    </xf>
    <xf numFmtId="0" fontId="18" fillId="0" borderId="0" xfId="116" applyFont="1" applyFill="1" applyAlignment="1">
      <alignment horizontal="justify" vertical="justify"/>
    </xf>
    <xf numFmtId="0" fontId="18" fillId="0" borderId="0" xfId="116" applyFont="1" applyFill="1" applyAlignment="1">
      <alignment vertical="center"/>
    </xf>
    <xf numFmtId="0" fontId="19" fillId="0" borderId="0" xfId="116" applyFont="1" applyFill="1" applyAlignment="1">
      <alignment horizontal="justify" vertical="justify"/>
    </xf>
    <xf numFmtId="0" fontId="17" fillId="0" borderId="0" xfId="116" applyFont="1" applyFill="1" applyAlignment="1">
      <alignment horizontal="justify" vertical="justify"/>
    </xf>
    <xf numFmtId="0" fontId="18" fillId="0" borderId="0" xfId="116" applyFont="1" applyFill="1" applyBorder="1" applyAlignment="1">
      <alignment horizontal="left" vertical="top"/>
    </xf>
    <xf numFmtId="0" fontId="16" fillId="0" borderId="0" xfId="116" applyFont="1" applyFill="1"/>
    <xf numFmtId="0" fontId="18" fillId="0" borderId="0" xfId="116" applyFont="1" applyFill="1"/>
    <xf numFmtId="0" fontId="20" fillId="0" borderId="21" xfId="116" applyFont="1" applyFill="1" applyBorder="1" applyAlignment="1">
      <alignment horizontal="center" vertical="center"/>
    </xf>
    <xf numFmtId="0" fontId="19" fillId="0" borderId="19" xfId="116"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6"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7"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7"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6" fillId="0" borderId="0" xfId="112" applyFont="1" applyFill="1" applyBorder="1" applyAlignment="1">
      <alignment vertical="center" wrapText="1"/>
    </xf>
    <xf numFmtId="0" fontId="20" fillId="0" borderId="21" xfId="116" applyFont="1" applyFill="1" applyBorder="1" applyAlignment="1">
      <alignment horizontal="center" vertical="center"/>
    </xf>
    <xf numFmtId="0" fontId="18" fillId="0" borderId="5" xfId="116" applyFont="1" applyFill="1" applyBorder="1" applyAlignment="1">
      <alignment horizontal="center" vertical="center"/>
    </xf>
    <xf numFmtId="0" fontId="18" fillId="0" borderId="6" xfId="116" applyFont="1" applyFill="1" applyBorder="1" applyAlignment="1">
      <alignment horizontal="center" vertical="center"/>
    </xf>
    <xf numFmtId="0" fontId="18" fillId="3" borderId="5" xfId="116" applyFont="1" applyFill="1" applyBorder="1" applyAlignment="1">
      <alignment horizontal="center" vertical="center"/>
    </xf>
    <xf numFmtId="0" fontId="18" fillId="3" borderId="7" xfId="116" applyFont="1" applyFill="1" applyBorder="1" applyAlignment="1">
      <alignment horizontal="center" vertical="center"/>
    </xf>
    <xf numFmtId="0" fontId="23" fillId="7" borderId="22" xfId="116" applyFont="1" applyFill="1" applyBorder="1" applyAlignment="1">
      <alignment horizontal="left" vertical="center" wrapText="1"/>
    </xf>
    <xf numFmtId="0" fontId="23" fillId="7" borderId="20" xfId="116" applyFont="1" applyFill="1" applyBorder="1" applyAlignment="1">
      <alignment horizontal="left" vertical="center" wrapText="1"/>
    </xf>
    <xf numFmtId="0" fontId="6" fillId="0" borderId="21" xfId="116" applyFont="1" applyFill="1" applyBorder="1" applyAlignment="1">
      <alignment horizontal="center" vertical="center"/>
    </xf>
    <xf numFmtId="0" fontId="6" fillId="0" borderId="22" xfId="116" applyFont="1" applyFill="1" applyBorder="1" applyAlignment="1">
      <alignment horizontal="center" vertical="center"/>
    </xf>
    <xf numFmtId="0" fontId="6" fillId="0" borderId="20" xfId="116" applyFont="1" applyFill="1" applyBorder="1" applyAlignment="1">
      <alignment horizontal="center" vertical="center"/>
    </xf>
    <xf numFmtId="0" fontId="6" fillId="0" borderId="22" xfId="116" applyFont="1" applyFill="1" applyBorder="1" applyAlignment="1">
      <alignment horizontal="center" vertical="center" wrapText="1"/>
    </xf>
    <xf numFmtId="0" fontId="6" fillId="0" borderId="20" xfId="116" applyFont="1" applyFill="1" applyBorder="1" applyAlignment="1">
      <alignment horizontal="center" vertical="center" wrapText="1"/>
    </xf>
    <xf numFmtId="0" fontId="18" fillId="0" borderId="21" xfId="116" applyFont="1" applyFill="1" applyBorder="1" applyAlignment="1">
      <alignment horizontal="center" vertical="justify"/>
    </xf>
    <xf numFmtId="0" fontId="23" fillId="0" borderId="21" xfId="116" applyFont="1" applyFill="1" applyBorder="1" applyAlignment="1">
      <alignment horizontal="center" vertical="center" wrapText="1"/>
    </xf>
    <xf numFmtId="0" fontId="19" fillId="0" borderId="19" xfId="116" applyFont="1" applyFill="1" applyBorder="1" applyAlignment="1">
      <alignment horizontal="center" vertical="center"/>
    </xf>
    <xf numFmtId="0" fontId="19" fillId="0" borderId="17" xfId="116" applyFont="1" applyFill="1" applyBorder="1" applyAlignment="1">
      <alignment horizontal="center" vertical="center"/>
    </xf>
    <xf numFmtId="0" fontId="19" fillId="0" borderId="11" xfId="116" applyFont="1" applyFill="1" applyBorder="1" applyAlignment="1">
      <alignment horizontal="center" vertical="center"/>
    </xf>
    <xf numFmtId="0" fontId="18" fillId="0" borderId="19" xfId="116" applyFont="1" applyFill="1" applyBorder="1" applyAlignment="1">
      <alignment horizontal="center" vertical="center"/>
    </xf>
    <xf numFmtId="0" fontId="18" fillId="0" borderId="11" xfId="116" applyFont="1" applyFill="1" applyBorder="1" applyAlignment="1">
      <alignment horizontal="center" vertical="center"/>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7">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61">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view="pageBreakPreview" topLeftCell="A13" zoomScale="80" zoomScaleNormal="80" zoomScaleSheetLayoutView="80" zoomScalePageLayoutView="70" workbookViewId="0">
      <selection activeCell="C27" sqref="C27"/>
    </sheetView>
  </sheetViews>
  <sheetFormatPr baseColWidth="10" defaultColWidth="11.42578125" defaultRowHeight="12.75" x14ac:dyDescent="0.2"/>
  <cols>
    <col min="1" max="1" width="10" style="139" customWidth="1"/>
    <col min="2" max="2" width="69.140625" style="143" customWidth="1"/>
    <col min="3" max="3" width="20.7109375" style="142" customWidth="1"/>
    <col min="4" max="4" width="30.7109375" style="142" customWidth="1"/>
    <col min="5" max="5" width="20.7109375" style="142" customWidth="1"/>
    <col min="6" max="6" width="30.7109375" style="142" customWidth="1"/>
    <col min="7" max="7" width="20.7109375" style="142" customWidth="1"/>
    <col min="8" max="8" width="30.7109375" style="142" customWidth="1"/>
    <col min="9" max="9" width="20.7109375" style="142" customWidth="1"/>
    <col min="10" max="10" width="30.7109375" style="142" customWidth="1"/>
    <col min="11" max="11" width="15.7109375" style="129" customWidth="1"/>
    <col min="12" max="16384" width="11.42578125" style="129"/>
  </cols>
  <sheetData>
    <row r="1" spans="1:10" s="126" customFormat="1" ht="33" customHeight="1" x14ac:dyDescent="0.25">
      <c r="A1" s="125"/>
      <c r="B1" s="125"/>
      <c r="C1" s="179" t="s">
        <v>104</v>
      </c>
      <c r="D1" s="179"/>
      <c r="E1" s="179"/>
      <c r="F1" s="179"/>
      <c r="G1" s="179"/>
      <c r="H1" s="179"/>
      <c r="I1" s="179"/>
      <c r="J1" s="179"/>
    </row>
    <row r="2" spans="1:10" s="126" customFormat="1" ht="33" customHeight="1" x14ac:dyDescent="0.25">
      <c r="A2" s="125"/>
      <c r="B2" s="125"/>
      <c r="C2" s="180" t="s">
        <v>124</v>
      </c>
      <c r="D2" s="181"/>
      <c r="E2" s="181"/>
      <c r="F2" s="181"/>
      <c r="G2" s="181"/>
      <c r="H2" s="181"/>
      <c r="I2" s="181"/>
      <c r="J2" s="181"/>
    </row>
    <row r="3" spans="1:10" s="126" customFormat="1" ht="33" customHeight="1" x14ac:dyDescent="0.25">
      <c r="A3" s="125"/>
      <c r="B3" s="125"/>
      <c r="C3" s="179" t="s">
        <v>156</v>
      </c>
      <c r="D3" s="179"/>
      <c r="E3" s="179"/>
      <c r="F3" s="179"/>
      <c r="G3" s="179"/>
      <c r="H3" s="179"/>
      <c r="I3" s="179"/>
      <c r="J3" s="179"/>
    </row>
    <row r="4" spans="1:10" s="126" customFormat="1" ht="33" customHeight="1" x14ac:dyDescent="0.25">
      <c r="A4" s="125"/>
      <c r="B4" s="125"/>
      <c r="C4" s="179" t="s">
        <v>144</v>
      </c>
      <c r="D4" s="179"/>
      <c r="E4" s="179"/>
      <c r="F4" s="179"/>
      <c r="G4" s="179"/>
      <c r="H4" s="179"/>
      <c r="I4" s="179"/>
      <c r="J4" s="179"/>
    </row>
    <row r="5" spans="1:10" s="126" customFormat="1" ht="68.25" customHeight="1" x14ac:dyDescent="0.25">
      <c r="A5" s="127"/>
      <c r="B5" s="128"/>
      <c r="C5" s="182" t="s">
        <v>159</v>
      </c>
      <c r="D5" s="183"/>
      <c r="E5" s="183"/>
      <c r="F5" s="183"/>
      <c r="G5" s="183"/>
      <c r="H5" s="183"/>
      <c r="I5" s="183"/>
      <c r="J5" s="183"/>
    </row>
    <row r="6" spans="1:10" ht="25.5" customHeight="1" x14ac:dyDescent="0.2">
      <c r="A6" s="186" t="s">
        <v>0</v>
      </c>
      <c r="B6" s="189" t="s">
        <v>106</v>
      </c>
      <c r="C6" s="184">
        <v>1</v>
      </c>
      <c r="D6" s="184"/>
      <c r="E6" s="184">
        <v>2</v>
      </c>
      <c r="F6" s="184"/>
      <c r="G6" s="184">
        <v>3</v>
      </c>
      <c r="H6" s="184"/>
      <c r="I6" s="184">
        <v>4</v>
      </c>
      <c r="J6" s="184"/>
    </row>
    <row r="7" spans="1:10" ht="52.5" customHeight="1" x14ac:dyDescent="0.2">
      <c r="A7" s="187"/>
      <c r="B7" s="190"/>
      <c r="C7" s="185" t="s">
        <v>160</v>
      </c>
      <c r="D7" s="185"/>
      <c r="E7" s="185" t="s">
        <v>161</v>
      </c>
      <c r="F7" s="185"/>
      <c r="G7" s="185" t="s">
        <v>162</v>
      </c>
      <c r="H7" s="185"/>
      <c r="I7" s="185" t="s">
        <v>163</v>
      </c>
      <c r="J7" s="185"/>
    </row>
    <row r="8" spans="1:10" ht="64.5" customHeight="1" x14ac:dyDescent="0.2">
      <c r="A8" s="188"/>
      <c r="B8" s="130" t="s">
        <v>107</v>
      </c>
      <c r="C8" s="130" t="s">
        <v>108</v>
      </c>
      <c r="D8" s="131" t="s">
        <v>125</v>
      </c>
      <c r="E8" s="130" t="s">
        <v>108</v>
      </c>
      <c r="F8" s="131" t="s">
        <v>125</v>
      </c>
      <c r="G8" s="130" t="s">
        <v>108</v>
      </c>
      <c r="H8" s="131" t="s">
        <v>125</v>
      </c>
      <c r="I8" s="130" t="s">
        <v>108</v>
      </c>
      <c r="J8" s="131" t="s">
        <v>125</v>
      </c>
    </row>
    <row r="9" spans="1:10" ht="45" customHeight="1" x14ac:dyDescent="0.2">
      <c r="A9" s="148"/>
      <c r="B9" s="177" t="s">
        <v>126</v>
      </c>
      <c r="C9" s="178"/>
      <c r="D9" s="178"/>
      <c r="E9" s="178"/>
      <c r="F9" s="178"/>
      <c r="G9" s="178"/>
      <c r="H9" s="178"/>
      <c r="I9" s="178"/>
      <c r="J9" s="178"/>
    </row>
    <row r="10" spans="1:10" ht="60" customHeight="1" x14ac:dyDescent="0.2">
      <c r="A10" s="147">
        <v>1</v>
      </c>
      <c r="B10" s="132" t="s">
        <v>127</v>
      </c>
      <c r="C10" s="131" t="s">
        <v>111</v>
      </c>
      <c r="D10" s="131"/>
      <c r="E10" s="131" t="s">
        <v>111</v>
      </c>
      <c r="F10" s="131"/>
      <c r="G10" s="131" t="s">
        <v>111</v>
      </c>
      <c r="H10" s="131"/>
      <c r="I10" s="131" t="s">
        <v>111</v>
      </c>
      <c r="J10" s="131"/>
    </row>
    <row r="11" spans="1:10" ht="60" customHeight="1" x14ac:dyDescent="0.2">
      <c r="A11" s="133">
        <v>3</v>
      </c>
      <c r="B11" s="134" t="s">
        <v>129</v>
      </c>
      <c r="C11" s="131" t="s">
        <v>112</v>
      </c>
      <c r="D11" s="131"/>
      <c r="E11" s="131" t="s">
        <v>112</v>
      </c>
      <c r="F11" s="131"/>
      <c r="G11" s="131" t="s">
        <v>112</v>
      </c>
      <c r="H11" s="131"/>
      <c r="I11" s="131" t="s">
        <v>112</v>
      </c>
      <c r="J11" s="131"/>
    </row>
    <row r="12" spans="1:10" ht="16.5" x14ac:dyDescent="0.2">
      <c r="A12" s="147">
        <v>4</v>
      </c>
      <c r="B12" s="134" t="s">
        <v>145</v>
      </c>
      <c r="C12" s="131" t="s">
        <v>111</v>
      </c>
      <c r="D12" s="131"/>
      <c r="E12" s="131" t="s">
        <v>111</v>
      </c>
      <c r="F12" s="131"/>
      <c r="G12" s="131" t="s">
        <v>111</v>
      </c>
      <c r="H12" s="131"/>
      <c r="I12" s="131" t="s">
        <v>111</v>
      </c>
      <c r="J12" s="131"/>
    </row>
    <row r="13" spans="1:10" ht="60" customHeight="1" x14ac:dyDescent="0.2">
      <c r="A13" s="147">
        <v>3</v>
      </c>
      <c r="B13" s="134" t="s">
        <v>130</v>
      </c>
      <c r="C13" s="131" t="s">
        <v>111</v>
      </c>
      <c r="D13" s="131"/>
      <c r="E13" s="131" t="s">
        <v>111</v>
      </c>
      <c r="F13" s="131"/>
      <c r="G13" s="131" t="s">
        <v>111</v>
      </c>
      <c r="H13" s="131"/>
      <c r="I13" s="131" t="s">
        <v>111</v>
      </c>
      <c r="J13" s="131"/>
    </row>
    <row r="14" spans="1:10" ht="123.75" customHeight="1" x14ac:dyDescent="0.2">
      <c r="A14" s="147">
        <v>4</v>
      </c>
      <c r="B14" s="134" t="s">
        <v>131</v>
      </c>
      <c r="C14" s="131" t="s">
        <v>111</v>
      </c>
      <c r="D14" s="131"/>
      <c r="E14" s="131" t="s">
        <v>111</v>
      </c>
      <c r="F14" s="131"/>
      <c r="G14" s="131" t="s">
        <v>111</v>
      </c>
      <c r="H14" s="131"/>
      <c r="I14" s="131" t="s">
        <v>111</v>
      </c>
      <c r="J14" s="131"/>
    </row>
    <row r="15" spans="1:10" ht="112.5" customHeight="1" x14ac:dyDescent="0.2">
      <c r="A15" s="147"/>
      <c r="B15" s="134" t="s">
        <v>128</v>
      </c>
      <c r="C15" s="131" t="s">
        <v>111</v>
      </c>
      <c r="D15" s="135"/>
      <c r="E15" s="131" t="s">
        <v>111</v>
      </c>
      <c r="F15" s="135"/>
      <c r="G15" s="131" t="s">
        <v>111</v>
      </c>
      <c r="H15" s="135"/>
      <c r="I15" s="131" t="s">
        <v>111</v>
      </c>
      <c r="J15" s="135"/>
    </row>
    <row r="16" spans="1:10" ht="60" customHeight="1" x14ac:dyDescent="0.2">
      <c r="A16" s="147">
        <v>5</v>
      </c>
      <c r="B16" s="134" t="s">
        <v>132</v>
      </c>
      <c r="C16" s="131" t="s">
        <v>111</v>
      </c>
      <c r="D16" s="131"/>
      <c r="E16" s="131" t="s">
        <v>111</v>
      </c>
      <c r="F16" s="131"/>
      <c r="G16" s="131" t="s">
        <v>111</v>
      </c>
      <c r="H16" s="131"/>
      <c r="I16" s="131" t="s">
        <v>111</v>
      </c>
      <c r="J16" s="131"/>
    </row>
    <row r="17" spans="1:10" ht="60" customHeight="1" x14ac:dyDescent="0.2">
      <c r="A17" s="172">
        <v>6</v>
      </c>
      <c r="B17" s="134" t="s">
        <v>133</v>
      </c>
      <c r="C17" s="131" t="s">
        <v>111</v>
      </c>
      <c r="D17" s="131"/>
      <c r="E17" s="131" t="s">
        <v>111</v>
      </c>
      <c r="F17" s="131"/>
      <c r="G17" s="131" t="s">
        <v>111</v>
      </c>
      <c r="H17" s="131"/>
      <c r="I17" s="131" t="s">
        <v>111</v>
      </c>
      <c r="J17" s="131"/>
    </row>
    <row r="18" spans="1:10" ht="60" customHeight="1" x14ac:dyDescent="0.2">
      <c r="A18" s="172"/>
      <c r="B18" s="134" t="s">
        <v>146</v>
      </c>
      <c r="C18" s="131" t="s">
        <v>111</v>
      </c>
      <c r="D18" s="131"/>
      <c r="E18" s="131" t="s">
        <v>111</v>
      </c>
      <c r="F18" s="131"/>
      <c r="G18" s="131" t="s">
        <v>111</v>
      </c>
      <c r="H18" s="131"/>
      <c r="I18" s="131" t="s">
        <v>111</v>
      </c>
      <c r="J18" s="131"/>
    </row>
    <row r="19" spans="1:10" ht="60" customHeight="1" x14ac:dyDescent="0.2">
      <c r="A19" s="147">
        <v>7</v>
      </c>
      <c r="B19" s="134" t="s">
        <v>134</v>
      </c>
      <c r="C19" s="131" t="s">
        <v>111</v>
      </c>
      <c r="D19" s="131"/>
      <c r="E19" s="131" t="s">
        <v>111</v>
      </c>
      <c r="F19" s="131"/>
      <c r="G19" s="131" t="s">
        <v>111</v>
      </c>
      <c r="H19" s="131"/>
      <c r="I19" s="131" t="s">
        <v>111</v>
      </c>
      <c r="J19" s="131"/>
    </row>
    <row r="20" spans="1:10" ht="60" customHeight="1" x14ac:dyDescent="0.2">
      <c r="A20" s="147">
        <v>8</v>
      </c>
      <c r="B20" s="134" t="s">
        <v>135</v>
      </c>
      <c r="C20" s="131" t="s">
        <v>111</v>
      </c>
      <c r="D20" s="131"/>
      <c r="E20" s="131" t="s">
        <v>111</v>
      </c>
      <c r="F20" s="131"/>
      <c r="G20" s="131" t="s">
        <v>111</v>
      </c>
      <c r="H20" s="131"/>
      <c r="I20" s="131" t="s">
        <v>111</v>
      </c>
      <c r="J20" s="131"/>
    </row>
    <row r="21" spans="1:10" ht="60" customHeight="1" x14ac:dyDescent="0.2">
      <c r="A21" s="147">
        <v>9</v>
      </c>
      <c r="B21" s="134" t="s">
        <v>136</v>
      </c>
      <c r="C21" s="131" t="s">
        <v>111</v>
      </c>
      <c r="D21" s="131"/>
      <c r="E21" s="131" t="s">
        <v>111</v>
      </c>
      <c r="F21" s="131"/>
      <c r="G21" s="131" t="s">
        <v>111</v>
      </c>
      <c r="H21" s="131"/>
      <c r="I21" s="131" t="s">
        <v>111</v>
      </c>
      <c r="J21" s="131"/>
    </row>
    <row r="22" spans="1:10" ht="60" customHeight="1" x14ac:dyDescent="0.2">
      <c r="A22" s="172">
        <v>10</v>
      </c>
      <c r="B22" s="134" t="s">
        <v>137</v>
      </c>
      <c r="C22" s="131" t="s">
        <v>111</v>
      </c>
      <c r="D22" s="136"/>
      <c r="E22" s="131" t="s">
        <v>111</v>
      </c>
      <c r="F22" s="136"/>
      <c r="G22" s="131" t="s">
        <v>111</v>
      </c>
      <c r="H22" s="136"/>
      <c r="I22" s="131" t="s">
        <v>111</v>
      </c>
      <c r="J22" s="136"/>
    </row>
    <row r="23" spans="1:10" ht="60" customHeight="1" x14ac:dyDescent="0.2">
      <c r="A23" s="172"/>
      <c r="B23" s="134" t="s">
        <v>138</v>
      </c>
      <c r="C23" s="131" t="s">
        <v>111</v>
      </c>
      <c r="D23" s="131"/>
      <c r="E23" s="131" t="s">
        <v>111</v>
      </c>
      <c r="F23" s="131"/>
      <c r="G23" s="131" t="s">
        <v>111</v>
      </c>
      <c r="H23" s="131"/>
      <c r="I23" s="131" t="s">
        <v>111</v>
      </c>
      <c r="J23" s="131"/>
    </row>
    <row r="24" spans="1:10" ht="13.5" thickBot="1" x14ac:dyDescent="0.25">
      <c r="A24" s="137"/>
      <c r="B24" s="137"/>
      <c r="C24" s="137"/>
      <c r="D24" s="137"/>
      <c r="E24" s="137"/>
      <c r="F24" s="137"/>
      <c r="G24" s="137"/>
      <c r="H24" s="137"/>
      <c r="I24" s="137"/>
      <c r="J24" s="137"/>
    </row>
    <row r="25" spans="1:10" s="138" customFormat="1" ht="19.5" customHeight="1" thickBot="1" x14ac:dyDescent="0.3">
      <c r="A25" s="173" t="s">
        <v>113</v>
      </c>
      <c r="B25" s="174"/>
      <c r="C25" s="175" t="s">
        <v>152</v>
      </c>
      <c r="D25" s="176"/>
      <c r="E25" s="175" t="s">
        <v>152</v>
      </c>
      <c r="F25" s="176"/>
      <c r="G25" s="175" t="s">
        <v>152</v>
      </c>
      <c r="H25" s="176"/>
      <c r="I25" s="175" t="s">
        <v>152</v>
      </c>
      <c r="J25" s="176"/>
    </row>
    <row r="27" spans="1:10" ht="18.75" customHeight="1" x14ac:dyDescent="0.2">
      <c r="B27" s="140"/>
      <c r="C27" s="141" t="s">
        <v>115</v>
      </c>
      <c r="E27" s="141"/>
      <c r="G27" s="141"/>
      <c r="I27" s="141"/>
    </row>
    <row r="28" spans="1:10" ht="12.75" customHeight="1" x14ac:dyDescent="0.2">
      <c r="C28" s="143"/>
      <c r="E28" s="143"/>
      <c r="G28" s="143"/>
      <c r="I28" s="143"/>
    </row>
    <row r="29" spans="1:10" ht="12.75" customHeight="1" x14ac:dyDescent="0.2">
      <c r="C29" s="143"/>
      <c r="E29" s="143"/>
      <c r="G29" s="143"/>
      <c r="I29" s="143"/>
    </row>
    <row r="30" spans="1:10" ht="17.25" customHeight="1" x14ac:dyDescent="0.2">
      <c r="B30" s="144"/>
      <c r="C30" s="144"/>
      <c r="E30" s="144"/>
      <c r="G30" s="144"/>
      <c r="I30" s="144"/>
    </row>
    <row r="31" spans="1:10" ht="15" customHeight="1" x14ac:dyDescent="0.25">
      <c r="B31" s="145"/>
      <c r="C31" s="144" t="s">
        <v>118</v>
      </c>
      <c r="D31" s="144"/>
      <c r="E31" s="145"/>
      <c r="G31" s="145"/>
      <c r="I31" s="145"/>
    </row>
    <row r="32" spans="1:10" ht="14.25" customHeight="1" x14ac:dyDescent="0.25">
      <c r="B32" s="145"/>
      <c r="C32" s="145" t="s">
        <v>119</v>
      </c>
      <c r="D32" s="146"/>
      <c r="E32" s="145"/>
      <c r="G32" s="145"/>
      <c r="I32" s="145"/>
    </row>
    <row r="33" spans="1:10" ht="14.25" customHeight="1" x14ac:dyDescent="0.25">
      <c r="B33" s="145"/>
      <c r="C33" s="145" t="s">
        <v>120</v>
      </c>
      <c r="D33" s="146"/>
      <c r="E33" s="145"/>
      <c r="F33" s="146"/>
      <c r="G33" s="145"/>
      <c r="H33" s="146"/>
      <c r="I33" s="145"/>
      <c r="J33" s="146"/>
    </row>
    <row r="34" spans="1:10" ht="14.25" customHeight="1" x14ac:dyDescent="0.25">
      <c r="B34" s="145"/>
      <c r="C34" s="145"/>
      <c r="D34" s="146"/>
      <c r="E34" s="145"/>
      <c r="F34" s="146"/>
      <c r="G34" s="145"/>
      <c r="H34" s="146"/>
      <c r="I34" s="145"/>
      <c r="J34" s="146"/>
    </row>
    <row r="35" spans="1:10" ht="14.25" customHeight="1" x14ac:dyDescent="0.25">
      <c r="B35" s="145"/>
      <c r="C35" s="145"/>
      <c r="D35" s="146"/>
      <c r="E35" s="145"/>
      <c r="F35" s="146"/>
      <c r="G35" s="145"/>
      <c r="H35" s="146"/>
      <c r="I35" s="145"/>
      <c r="J35" s="146"/>
    </row>
    <row r="36" spans="1:10" ht="14.25" customHeight="1" x14ac:dyDescent="0.2">
      <c r="B36" s="144"/>
      <c r="C36" s="144"/>
      <c r="D36" s="144"/>
      <c r="E36" s="144"/>
      <c r="F36" s="144"/>
      <c r="G36" s="144"/>
      <c r="H36" s="144"/>
      <c r="I36" s="144"/>
      <c r="J36" s="144"/>
    </row>
    <row r="37" spans="1:10" ht="14.25" customHeight="1" x14ac:dyDescent="0.25">
      <c r="B37" s="145"/>
      <c r="C37" s="145"/>
      <c r="D37" s="146"/>
      <c r="E37" s="145"/>
      <c r="F37" s="146"/>
      <c r="G37" s="145"/>
      <c r="H37" s="146"/>
      <c r="I37" s="145"/>
      <c r="J37" s="146"/>
    </row>
    <row r="38" spans="1:10" ht="14.25" customHeight="1" x14ac:dyDescent="0.25">
      <c r="B38" s="145"/>
      <c r="C38" s="145"/>
      <c r="D38" s="146"/>
      <c r="E38" s="145"/>
      <c r="F38" s="146"/>
      <c r="G38" s="145"/>
      <c r="H38" s="146"/>
      <c r="I38" s="145"/>
      <c r="J38" s="146"/>
    </row>
    <row r="39" spans="1:10" ht="14.25" customHeight="1" x14ac:dyDescent="0.25">
      <c r="B39" s="145"/>
      <c r="C39" s="146"/>
      <c r="D39" s="146"/>
      <c r="E39" s="146"/>
      <c r="F39" s="146"/>
      <c r="G39" s="146"/>
      <c r="H39" s="146"/>
      <c r="I39" s="146"/>
      <c r="J39" s="146"/>
    </row>
    <row r="45" spans="1:10" s="143" customFormat="1" x14ac:dyDescent="0.25">
      <c r="A45" s="139"/>
      <c r="C45" s="142"/>
      <c r="D45" s="142"/>
      <c r="E45" s="142"/>
      <c r="F45" s="142"/>
      <c r="G45" s="142"/>
      <c r="H45" s="142"/>
      <c r="I45" s="142"/>
      <c r="J45" s="142"/>
    </row>
    <row r="46" spans="1:10" s="143" customFormat="1" x14ac:dyDescent="0.25">
      <c r="A46" s="139"/>
      <c r="C46" s="142"/>
      <c r="D46" s="142"/>
      <c r="E46" s="142"/>
      <c r="F46" s="142"/>
      <c r="G46" s="142"/>
      <c r="H46" s="142"/>
      <c r="I46" s="142"/>
      <c r="J46" s="142"/>
    </row>
    <row r="47" spans="1:10" s="143" customFormat="1" x14ac:dyDescent="0.25">
      <c r="A47" s="139"/>
      <c r="C47" s="142"/>
      <c r="D47" s="142"/>
      <c r="E47" s="142"/>
      <c r="F47" s="142"/>
      <c r="G47" s="142"/>
      <c r="H47" s="142"/>
      <c r="I47" s="142"/>
      <c r="J47" s="142"/>
    </row>
    <row r="48" spans="1:10" s="143" customFormat="1" x14ac:dyDescent="0.25">
      <c r="A48" s="139"/>
      <c r="C48" s="142"/>
      <c r="D48" s="142"/>
      <c r="E48" s="142"/>
      <c r="F48" s="142"/>
      <c r="G48" s="142"/>
      <c r="H48" s="142"/>
      <c r="I48" s="142"/>
      <c r="J48" s="142"/>
    </row>
    <row r="49" spans="1:10" s="143" customFormat="1" x14ac:dyDescent="0.25">
      <c r="A49" s="139"/>
      <c r="C49" s="142"/>
      <c r="D49" s="142"/>
      <c r="E49" s="142"/>
      <c r="F49" s="142"/>
      <c r="G49" s="142"/>
      <c r="H49" s="142"/>
      <c r="I49" s="142"/>
      <c r="J49" s="142"/>
    </row>
  </sheetData>
  <mergeCells count="23">
    <mergeCell ref="A6:A8"/>
    <mergeCell ref="B6:B7"/>
    <mergeCell ref="C6:D6"/>
    <mergeCell ref="E6:F6"/>
    <mergeCell ref="G6:H6"/>
    <mergeCell ref="B9:J9"/>
    <mergeCell ref="C1:J1"/>
    <mergeCell ref="C2:J2"/>
    <mergeCell ref="C3:J3"/>
    <mergeCell ref="C4:J4"/>
    <mergeCell ref="C5:J5"/>
    <mergeCell ref="I6:J6"/>
    <mergeCell ref="C7:D7"/>
    <mergeCell ref="E7:F7"/>
    <mergeCell ref="G7:H7"/>
    <mergeCell ref="I7:J7"/>
    <mergeCell ref="I25:J25"/>
    <mergeCell ref="A17:A18"/>
    <mergeCell ref="A22:A23"/>
    <mergeCell ref="A25:B25"/>
    <mergeCell ref="C25:D25"/>
    <mergeCell ref="E25:F25"/>
    <mergeCell ref="G25:H25"/>
  </mergeCells>
  <conditionalFormatting sqref="C10:D21 C23:D23 C22 I23:J23 I10:J21">
    <cfRule type="cellIs" dxfId="60" priority="13" operator="equal">
      <formula>"NO"</formula>
    </cfRule>
  </conditionalFormatting>
  <conditionalFormatting sqref="I22">
    <cfRule type="cellIs" dxfId="58" priority="11" operator="equal">
      <formula>"NO"</formula>
    </cfRule>
  </conditionalFormatting>
  <conditionalFormatting sqref="G23:H23 G10:H17 G21:H21 H18:H20">
    <cfRule type="cellIs" dxfId="57" priority="10" operator="equal">
      <formula>"NO"</formula>
    </cfRule>
  </conditionalFormatting>
  <conditionalFormatting sqref="G25:H25">
    <cfRule type="cellIs" dxfId="56" priority="9" operator="equal">
      <formula>"NO HABIL"</formula>
    </cfRule>
  </conditionalFormatting>
  <conditionalFormatting sqref="G22">
    <cfRule type="cellIs" dxfId="55" priority="8" operator="equal">
      <formula>"NO"</formula>
    </cfRule>
  </conditionalFormatting>
  <conditionalFormatting sqref="E23:F23 E10:F17 E21:F21 F18:F20">
    <cfRule type="cellIs" dxfId="54" priority="7" operator="equal">
      <formula>"NO"</formula>
    </cfRule>
  </conditionalFormatting>
  <conditionalFormatting sqref="E25:F25">
    <cfRule type="cellIs" dxfId="53" priority="6" operator="equal">
      <formula>"NO HABIL"</formula>
    </cfRule>
  </conditionalFormatting>
  <conditionalFormatting sqref="E22">
    <cfRule type="cellIs" dxfId="52" priority="5" operator="equal">
      <formula>"NO"</formula>
    </cfRule>
  </conditionalFormatting>
  <conditionalFormatting sqref="G18:G20">
    <cfRule type="cellIs" dxfId="51" priority="4" operator="equal">
      <formula>"NO"</formula>
    </cfRule>
  </conditionalFormatting>
  <conditionalFormatting sqref="E18:E20">
    <cfRule type="cellIs" dxfId="50" priority="3" operator="equal">
      <formula>"NO"</formula>
    </cfRule>
  </conditionalFormatting>
  <conditionalFormatting sqref="C25:D25">
    <cfRule type="cellIs" dxfId="1" priority="2" operator="equal">
      <formula>"NO HABIL"</formula>
    </cfRule>
  </conditionalFormatting>
  <conditionalFormatting sqref="I25:J25">
    <cfRule type="cellIs" dxfId="0"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view="pageBreakPreview" topLeftCell="A5" zoomScale="75" zoomScaleNormal="75" zoomScaleSheetLayoutView="75" zoomScalePageLayoutView="70" workbookViewId="0">
      <selection activeCell="I10" sqref="I10:J10"/>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0" customWidth="1"/>
    <col min="8" max="8" width="25.7109375" style="100" customWidth="1"/>
    <col min="9" max="9" width="15.7109375" style="100" customWidth="1"/>
    <col min="10" max="10" width="25.7109375" style="100" customWidth="1"/>
    <col min="11" max="16384" width="11.42578125" style="90"/>
  </cols>
  <sheetData>
    <row r="1" spans="1:10" s="85" customFormat="1" ht="17.25" customHeight="1" x14ac:dyDescent="0.25">
      <c r="A1" s="150" t="s">
        <v>147</v>
      </c>
      <c r="B1" s="84"/>
      <c r="C1" s="84"/>
      <c r="D1" s="84"/>
      <c r="E1" s="84"/>
      <c r="F1" s="84"/>
      <c r="G1" s="84"/>
      <c r="H1" s="84"/>
      <c r="I1" s="84"/>
      <c r="J1" s="84"/>
    </row>
    <row r="2" spans="1:10" s="85" customFormat="1" ht="17.25" customHeight="1" x14ac:dyDescent="0.25">
      <c r="A2" s="150" t="s">
        <v>148</v>
      </c>
      <c r="B2" s="84"/>
      <c r="C2" s="84"/>
      <c r="D2" s="84"/>
      <c r="E2" s="84"/>
      <c r="F2" s="84"/>
      <c r="G2" s="84"/>
      <c r="H2" s="84"/>
      <c r="I2" s="84"/>
      <c r="J2" s="84"/>
    </row>
    <row r="3" spans="1:10" s="85" customFormat="1" ht="8.25" customHeight="1" x14ac:dyDescent="0.25">
      <c r="A3" s="86"/>
      <c r="B3" s="86"/>
      <c r="C3" s="86"/>
      <c r="D3" s="150"/>
      <c r="E3" s="86"/>
      <c r="F3" s="86"/>
      <c r="G3" s="86"/>
      <c r="H3" s="86"/>
      <c r="I3" s="86"/>
      <c r="J3" s="86"/>
    </row>
    <row r="4" spans="1:10" s="85" customFormat="1" ht="17.25" customHeight="1" x14ac:dyDescent="0.25">
      <c r="A4" s="150" t="s">
        <v>156</v>
      </c>
      <c r="B4" s="84"/>
      <c r="C4" s="84"/>
      <c r="D4" s="84"/>
      <c r="E4" s="84"/>
      <c r="F4" s="84"/>
      <c r="G4" s="84"/>
      <c r="H4" s="84"/>
      <c r="I4" s="84"/>
      <c r="J4" s="84"/>
    </row>
    <row r="5" spans="1:10" s="85" customFormat="1" ht="16.5" customHeight="1" x14ac:dyDescent="0.25">
      <c r="A5" s="150" t="s">
        <v>149</v>
      </c>
      <c r="B5" s="84"/>
      <c r="C5" s="84"/>
      <c r="D5" s="84"/>
      <c r="E5" s="84"/>
      <c r="F5" s="84"/>
      <c r="G5" s="84"/>
      <c r="H5" s="84"/>
      <c r="I5" s="84"/>
      <c r="J5" s="84"/>
    </row>
    <row r="6" spans="1:10" s="85" customFormat="1" ht="9.75" customHeight="1" x14ac:dyDescent="0.25">
      <c r="A6" s="86"/>
      <c r="B6" s="86"/>
      <c r="C6" s="86"/>
      <c r="D6" s="150"/>
      <c r="E6" s="86"/>
      <c r="F6" s="86"/>
      <c r="G6" s="86"/>
      <c r="H6" s="86"/>
      <c r="I6" s="86"/>
      <c r="J6" s="86"/>
    </row>
    <row r="7" spans="1:10" s="151" customFormat="1" ht="71.25" customHeight="1" x14ac:dyDescent="0.25">
      <c r="A7" s="195" t="s">
        <v>155</v>
      </c>
      <c r="B7" s="195"/>
      <c r="C7" s="123"/>
      <c r="D7" s="123"/>
      <c r="E7" s="123"/>
      <c r="F7" s="123"/>
      <c r="G7" s="149"/>
      <c r="H7" s="149"/>
      <c r="I7" s="171"/>
      <c r="J7" s="171"/>
    </row>
    <row r="8" spans="1:10" ht="9.75" customHeight="1" x14ac:dyDescent="0.2">
      <c r="A8" s="152"/>
      <c r="B8" s="153"/>
      <c r="C8" s="154"/>
      <c r="D8" s="154"/>
      <c r="E8" s="153"/>
      <c r="F8" s="153"/>
      <c r="G8" s="153"/>
      <c r="H8" s="153"/>
      <c r="I8" s="153"/>
      <c r="J8" s="153"/>
    </row>
    <row r="9" spans="1:10" ht="15.75" x14ac:dyDescent="0.2">
      <c r="A9" s="155"/>
      <c r="B9" s="156"/>
      <c r="C9" s="191">
        <v>1</v>
      </c>
      <c r="D9" s="191"/>
      <c r="E9" s="191">
        <v>2</v>
      </c>
      <c r="F9" s="191"/>
      <c r="G9" s="191">
        <v>3</v>
      </c>
      <c r="H9" s="191"/>
      <c r="I9" s="191">
        <v>4</v>
      </c>
      <c r="J9" s="191"/>
    </row>
    <row r="10" spans="1:10" ht="53.25" customHeight="1" x14ac:dyDescent="0.2">
      <c r="A10" s="198" t="s">
        <v>0</v>
      </c>
      <c r="B10" s="200" t="s">
        <v>107</v>
      </c>
      <c r="C10" s="192" t="s">
        <v>160</v>
      </c>
      <c r="D10" s="192"/>
      <c r="E10" s="192" t="s">
        <v>161</v>
      </c>
      <c r="F10" s="192"/>
      <c r="G10" s="192" t="s">
        <v>162</v>
      </c>
      <c r="H10" s="192"/>
      <c r="I10" s="192" t="s">
        <v>163</v>
      </c>
      <c r="J10" s="192"/>
    </row>
    <row r="11" spans="1:10" ht="27" customHeight="1" x14ac:dyDescent="0.2">
      <c r="A11" s="199"/>
      <c r="B11" s="201"/>
      <c r="C11" s="157" t="s">
        <v>108</v>
      </c>
      <c r="D11" s="158" t="s">
        <v>109</v>
      </c>
      <c r="E11" s="157" t="s">
        <v>108</v>
      </c>
      <c r="F11" s="158" t="s">
        <v>109</v>
      </c>
      <c r="G11" s="157" t="s">
        <v>108</v>
      </c>
      <c r="H11" s="158" t="s">
        <v>109</v>
      </c>
      <c r="I11" s="157" t="s">
        <v>108</v>
      </c>
      <c r="J11" s="158" t="s">
        <v>109</v>
      </c>
    </row>
    <row r="12" spans="1:10" ht="14.45" customHeight="1" x14ac:dyDescent="0.2">
      <c r="A12" s="124">
        <v>2.2000000000000002</v>
      </c>
      <c r="B12" s="159" t="s">
        <v>150</v>
      </c>
      <c r="C12" s="160"/>
      <c r="D12" s="160"/>
      <c r="E12" s="160"/>
      <c r="F12" s="160"/>
      <c r="G12" s="160"/>
      <c r="H12" s="160"/>
      <c r="I12" s="160"/>
      <c r="J12" s="160"/>
    </row>
    <row r="13" spans="1:10" ht="28.5" customHeight="1" x14ac:dyDescent="0.2">
      <c r="A13" s="161"/>
      <c r="B13" s="162" t="s">
        <v>167</v>
      </c>
      <c r="C13" s="158" t="s">
        <v>111</v>
      </c>
      <c r="D13" s="163" t="s">
        <v>151</v>
      </c>
      <c r="E13" s="158" t="s">
        <v>111</v>
      </c>
      <c r="F13" s="163" t="s">
        <v>151</v>
      </c>
      <c r="G13" s="158" t="s">
        <v>111</v>
      </c>
      <c r="H13" s="163" t="s">
        <v>151</v>
      </c>
      <c r="I13" s="158" t="s">
        <v>111</v>
      </c>
      <c r="J13" s="163" t="s">
        <v>151</v>
      </c>
    </row>
    <row r="14" spans="1:10" ht="24.75" customHeight="1" x14ac:dyDescent="0.2">
      <c r="A14" s="161"/>
      <c r="B14" s="164" t="s">
        <v>168</v>
      </c>
      <c r="C14" s="158" t="s">
        <v>111</v>
      </c>
      <c r="D14" s="163" t="s">
        <v>151</v>
      </c>
      <c r="E14" s="158" t="s">
        <v>111</v>
      </c>
      <c r="F14" s="163" t="s">
        <v>151</v>
      </c>
      <c r="G14" s="158" t="s">
        <v>111</v>
      </c>
      <c r="H14" s="163" t="s">
        <v>151</v>
      </c>
      <c r="I14" s="158" t="s">
        <v>111</v>
      </c>
      <c r="J14" s="163" t="s">
        <v>151</v>
      </c>
    </row>
    <row r="15" spans="1:10" ht="24.75" customHeight="1" x14ac:dyDescent="0.2">
      <c r="A15" s="161"/>
      <c r="B15" s="164" t="s">
        <v>169</v>
      </c>
      <c r="C15" s="158" t="s">
        <v>111</v>
      </c>
      <c r="D15" s="163" t="s">
        <v>151</v>
      </c>
      <c r="E15" s="158" t="s">
        <v>111</v>
      </c>
      <c r="F15" s="163" t="s">
        <v>151</v>
      </c>
      <c r="G15" s="158" t="s">
        <v>111</v>
      </c>
      <c r="H15" s="163" t="s">
        <v>151</v>
      </c>
      <c r="I15" s="158" t="s">
        <v>111</v>
      </c>
      <c r="J15" s="163" t="s">
        <v>151</v>
      </c>
    </row>
    <row r="16" spans="1:10" ht="24.75" customHeight="1" x14ac:dyDescent="0.2">
      <c r="A16" s="124"/>
      <c r="B16" s="164" t="s">
        <v>170</v>
      </c>
      <c r="C16" s="158" t="s">
        <v>111</v>
      </c>
      <c r="D16" s="163" t="s">
        <v>151</v>
      </c>
      <c r="E16" s="158" t="s">
        <v>111</v>
      </c>
      <c r="F16" s="163" t="s">
        <v>151</v>
      </c>
      <c r="G16" s="158" t="s">
        <v>111</v>
      </c>
      <c r="H16" s="163" t="s">
        <v>151</v>
      </c>
      <c r="I16" s="158" t="s">
        <v>111</v>
      </c>
      <c r="J16" s="163" t="s">
        <v>151</v>
      </c>
    </row>
    <row r="17" spans="1:10" ht="24.75" customHeight="1" x14ac:dyDescent="0.2">
      <c r="A17" s="124"/>
      <c r="B17" s="164" t="s">
        <v>154</v>
      </c>
      <c r="C17" s="158" t="s">
        <v>111</v>
      </c>
      <c r="D17" s="163" t="s">
        <v>151</v>
      </c>
      <c r="E17" s="158" t="s">
        <v>111</v>
      </c>
      <c r="F17" s="163" t="s">
        <v>151</v>
      </c>
      <c r="G17" s="158" t="s">
        <v>111</v>
      </c>
      <c r="H17" s="163" t="s">
        <v>151</v>
      </c>
      <c r="I17" s="158" t="s">
        <v>111</v>
      </c>
      <c r="J17" s="163" t="s">
        <v>151</v>
      </c>
    </row>
    <row r="18" spans="1:10" ht="24.75" customHeight="1" x14ac:dyDescent="0.2">
      <c r="A18" s="124"/>
      <c r="B18" s="164" t="s">
        <v>171</v>
      </c>
      <c r="C18" s="158" t="s">
        <v>111</v>
      </c>
      <c r="D18" s="163" t="s">
        <v>151</v>
      </c>
      <c r="E18" s="158" t="s">
        <v>111</v>
      </c>
      <c r="F18" s="163" t="s">
        <v>151</v>
      </c>
      <c r="G18" s="158" t="s">
        <v>111</v>
      </c>
      <c r="H18" s="163" t="s">
        <v>151</v>
      </c>
      <c r="I18" s="158" t="s">
        <v>111</v>
      </c>
      <c r="J18" s="163" t="s">
        <v>151</v>
      </c>
    </row>
    <row r="19" spans="1:10" ht="24" customHeight="1" thickBot="1" x14ac:dyDescent="0.25">
      <c r="A19" s="165"/>
      <c r="B19" s="166"/>
      <c r="C19" s="158"/>
      <c r="D19" s="167"/>
      <c r="E19" s="158"/>
      <c r="F19" s="167"/>
      <c r="G19" s="158"/>
      <c r="H19" s="167"/>
      <c r="I19" s="158"/>
      <c r="J19" s="167"/>
    </row>
    <row r="20" spans="1:10" s="98" customFormat="1" ht="19.5" customHeight="1" thickBot="1" x14ac:dyDescent="0.3">
      <c r="A20" s="196" t="s">
        <v>113</v>
      </c>
      <c r="B20" s="197"/>
      <c r="C20" s="193" t="s">
        <v>152</v>
      </c>
      <c r="D20" s="194"/>
      <c r="E20" s="193" t="s">
        <v>152</v>
      </c>
      <c r="F20" s="194"/>
      <c r="G20" s="193" t="s">
        <v>152</v>
      </c>
      <c r="H20" s="194"/>
      <c r="I20" s="193" t="s">
        <v>152</v>
      </c>
      <c r="J20" s="194"/>
    </row>
    <row r="22" spans="1:10" ht="25.5" customHeight="1" x14ac:dyDescent="0.2">
      <c r="B22" s="87" t="s">
        <v>115</v>
      </c>
      <c r="C22" s="168"/>
      <c r="D22" s="168"/>
      <c r="E22" s="168"/>
      <c r="F22" s="168"/>
      <c r="G22" s="168"/>
      <c r="H22" s="168"/>
      <c r="I22" s="168"/>
      <c r="J22" s="168"/>
    </row>
    <row r="23" spans="1:10" ht="18.75" customHeight="1" x14ac:dyDescent="0.2">
      <c r="E23" s="169"/>
      <c r="G23" s="169"/>
      <c r="I23" s="169"/>
    </row>
    <row r="24" spans="1:10" ht="15.75" x14ac:dyDescent="0.2">
      <c r="C24" s="102"/>
    </row>
    <row r="25" spans="1:10" ht="15.75" x14ac:dyDescent="0.2">
      <c r="B25" s="103" t="s">
        <v>153</v>
      </c>
      <c r="C25" s="102"/>
    </row>
    <row r="26" spans="1:10" ht="15.75" x14ac:dyDescent="0.25">
      <c r="B26" s="104" t="s">
        <v>117</v>
      </c>
      <c r="C26" s="102"/>
    </row>
    <row r="27" spans="1:10" ht="13.5" customHeight="1" x14ac:dyDescent="0.2">
      <c r="C27" s="100"/>
    </row>
    <row r="28" spans="1:10" ht="13.5" customHeight="1" x14ac:dyDescent="0.2">
      <c r="C28" s="100"/>
    </row>
    <row r="29" spans="1:10" ht="13.5" customHeight="1" x14ac:dyDescent="0.2">
      <c r="C29" s="100"/>
    </row>
    <row r="30" spans="1:10" ht="13.5" customHeight="1" x14ac:dyDescent="0.2">
      <c r="C30" s="100"/>
    </row>
    <row r="31" spans="1:10" ht="13.5" customHeight="1" x14ac:dyDescent="0.2">
      <c r="B31" s="103"/>
      <c r="C31" s="100"/>
    </row>
    <row r="32" spans="1:10" ht="13.5" customHeight="1" x14ac:dyDescent="0.25">
      <c r="B32" s="104"/>
      <c r="C32" s="100"/>
    </row>
    <row r="33" spans="1:10" ht="15.75" x14ac:dyDescent="0.25">
      <c r="B33" s="104"/>
      <c r="F33" s="90"/>
      <c r="H33" s="90"/>
      <c r="J33" s="90"/>
    </row>
    <row r="34" spans="1:10" x14ac:dyDescent="0.2">
      <c r="F34" s="90"/>
      <c r="H34" s="90"/>
      <c r="J34" s="90"/>
    </row>
    <row r="35" spans="1:10" s="100" customFormat="1" ht="15.75" x14ac:dyDescent="0.25">
      <c r="A35" s="99"/>
      <c r="C35" s="104"/>
    </row>
    <row r="36" spans="1:10" s="100" customFormat="1" ht="15.75" x14ac:dyDescent="0.25">
      <c r="A36" s="99"/>
      <c r="B36" s="104"/>
      <c r="C36" s="101"/>
      <c r="D36" s="101"/>
    </row>
    <row r="37" spans="1:10" s="100" customFormat="1" ht="15.75" x14ac:dyDescent="0.25">
      <c r="A37" s="99"/>
      <c r="B37" s="104"/>
      <c r="C37" s="101"/>
      <c r="D37" s="101"/>
    </row>
    <row r="38" spans="1:10" s="101" customFormat="1" ht="15.75" x14ac:dyDescent="0.25">
      <c r="A38" s="99"/>
      <c r="B38" s="104"/>
      <c r="E38" s="100"/>
      <c r="F38" s="100"/>
      <c r="G38" s="100"/>
      <c r="H38" s="100"/>
      <c r="I38" s="100"/>
      <c r="J38" s="100"/>
    </row>
    <row r="39" spans="1:10" s="101" customFormat="1" x14ac:dyDescent="0.2">
      <c r="A39" s="99"/>
      <c r="B39" s="90"/>
      <c r="E39" s="100"/>
      <c r="F39" s="100"/>
      <c r="G39" s="100"/>
      <c r="H39" s="100"/>
      <c r="I39" s="100"/>
      <c r="J39" s="100"/>
    </row>
    <row r="40" spans="1:10" s="101" customFormat="1" x14ac:dyDescent="0.2">
      <c r="A40" s="99"/>
      <c r="B40" s="90"/>
      <c r="E40" s="100"/>
      <c r="F40" s="100"/>
      <c r="G40" s="100"/>
      <c r="H40" s="100"/>
      <c r="I40" s="100"/>
      <c r="J40" s="100"/>
    </row>
    <row r="41" spans="1:10" s="101" customFormat="1" x14ac:dyDescent="0.2">
      <c r="A41" s="99"/>
      <c r="B41" s="90"/>
      <c r="E41" s="100"/>
      <c r="F41" s="100"/>
      <c r="G41" s="100"/>
      <c r="H41" s="100"/>
      <c r="I41" s="100"/>
      <c r="J41" s="100"/>
    </row>
  </sheetData>
  <mergeCells count="16">
    <mergeCell ref="I9:J9"/>
    <mergeCell ref="I10:J10"/>
    <mergeCell ref="I20:J20"/>
    <mergeCell ref="G20:H20"/>
    <mergeCell ref="A7:B7"/>
    <mergeCell ref="C9:D9"/>
    <mergeCell ref="E9:F9"/>
    <mergeCell ref="G9:H9"/>
    <mergeCell ref="G10:H10"/>
    <mergeCell ref="A20:B20"/>
    <mergeCell ref="C20:D20"/>
    <mergeCell ref="E20:F20"/>
    <mergeCell ref="A10:A11"/>
    <mergeCell ref="B10:B11"/>
    <mergeCell ref="C10:D10"/>
    <mergeCell ref="E10:F10"/>
  </mergeCells>
  <conditionalFormatting sqref="C20:D20">
    <cfRule type="cellIs" dxfId="49" priority="48" operator="equal">
      <formula>"NO HABIL"</formula>
    </cfRule>
  </conditionalFormatting>
  <conditionalFormatting sqref="C13:D14 C15:C16">
    <cfRule type="cellIs" dxfId="48" priority="47" operator="equal">
      <formula>"NO"</formula>
    </cfRule>
  </conditionalFormatting>
  <conditionalFormatting sqref="C17:C18">
    <cfRule type="cellIs" dxfId="47" priority="46" operator="equal">
      <formula>"NO"</formula>
    </cfRule>
  </conditionalFormatting>
  <conditionalFormatting sqref="D15:D18">
    <cfRule type="cellIs" dxfId="46" priority="45" operator="equal">
      <formula>"NO"</formula>
    </cfRule>
  </conditionalFormatting>
  <conditionalFormatting sqref="E20:F20">
    <cfRule type="cellIs" dxfId="45" priority="44" operator="equal">
      <formula>"NO HABIL"</formula>
    </cfRule>
  </conditionalFormatting>
  <conditionalFormatting sqref="E13:F14 E15:E16">
    <cfRule type="cellIs" dxfId="44" priority="43" operator="equal">
      <formula>"NO"</formula>
    </cfRule>
  </conditionalFormatting>
  <conditionalFormatting sqref="E17:E18">
    <cfRule type="cellIs" dxfId="43" priority="42" operator="equal">
      <formula>"NO"</formula>
    </cfRule>
  </conditionalFormatting>
  <conditionalFormatting sqref="F15:F18">
    <cfRule type="cellIs" dxfId="42" priority="41" operator="equal">
      <formula>"NO"</formula>
    </cfRule>
  </conditionalFormatting>
  <conditionalFormatting sqref="G20:H20">
    <cfRule type="cellIs" dxfId="41" priority="8" operator="equal">
      <formula>"NO HABIL"</formula>
    </cfRule>
  </conditionalFormatting>
  <conditionalFormatting sqref="G13:H14 G15:G16">
    <cfRule type="cellIs" dxfId="40" priority="7" operator="equal">
      <formula>"NO"</formula>
    </cfRule>
  </conditionalFormatting>
  <conditionalFormatting sqref="G17:G18">
    <cfRule type="cellIs" dxfId="39" priority="6" operator="equal">
      <formula>"NO"</formula>
    </cfRule>
  </conditionalFormatting>
  <conditionalFormatting sqref="H15:H18">
    <cfRule type="cellIs" dxfId="38" priority="5" operator="equal">
      <formula>"NO"</formula>
    </cfRule>
  </conditionalFormatting>
  <conditionalFormatting sqref="I20:J20">
    <cfRule type="cellIs" dxfId="37" priority="4" operator="equal">
      <formula>"NO HABIL"</formula>
    </cfRule>
  </conditionalFormatting>
  <conditionalFormatting sqref="I13:J14 I15:I16">
    <cfRule type="cellIs" dxfId="36" priority="3" operator="equal">
      <formula>"NO"</formula>
    </cfRule>
  </conditionalFormatting>
  <conditionalFormatting sqref="I17:I18">
    <cfRule type="cellIs" dxfId="35" priority="2" operator="equal">
      <formula>"NO"</formula>
    </cfRule>
  </conditionalFormatting>
  <conditionalFormatting sqref="J15:J18">
    <cfRule type="cellIs" dxfId="34"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2"/>
  <sheetViews>
    <sheetView view="pageBreakPreview" topLeftCell="D13" zoomScale="80" zoomScaleNormal="80" zoomScaleSheetLayoutView="80" zoomScalePageLayoutView="70" workbookViewId="0">
      <selection activeCell="H13" sqref="H13"/>
    </sheetView>
  </sheetViews>
  <sheetFormatPr baseColWidth="10" defaultColWidth="11.42578125" defaultRowHeight="12.75" x14ac:dyDescent="0.2"/>
  <cols>
    <col min="1" max="1" width="8.285156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7109375" style="100" customWidth="1"/>
    <col min="8" max="8" width="30.7109375" style="100" customWidth="1"/>
    <col min="9" max="9" width="15.7109375" style="100" customWidth="1"/>
    <col min="10" max="10" width="30.7109375" style="100" customWidth="1"/>
    <col min="11" max="11" width="21.140625" style="90" customWidth="1"/>
    <col min="12" max="12" width="16.85546875" style="90" bestFit="1" customWidth="1"/>
    <col min="13" max="16384" width="11.42578125" style="90"/>
  </cols>
  <sheetData>
    <row r="1" spans="1:10" s="85" customFormat="1" ht="17.25" customHeight="1" x14ac:dyDescent="0.25">
      <c r="A1" s="84" t="s">
        <v>104</v>
      </c>
      <c r="B1" s="84"/>
      <c r="C1" s="84"/>
      <c r="D1" s="84"/>
      <c r="E1" s="84"/>
      <c r="F1" s="84"/>
      <c r="G1" s="84"/>
      <c r="H1" s="84"/>
      <c r="I1" s="84"/>
      <c r="J1" s="84"/>
    </row>
    <row r="2" spans="1:10" s="85" customFormat="1" ht="17.25" customHeight="1" x14ac:dyDescent="0.25">
      <c r="A2" s="84" t="s">
        <v>105</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156</v>
      </c>
      <c r="B4" s="84"/>
      <c r="C4" s="84"/>
      <c r="D4" s="84"/>
      <c r="E4" s="84"/>
      <c r="F4" s="84"/>
      <c r="G4" s="84"/>
      <c r="H4" s="84"/>
      <c r="I4" s="84"/>
      <c r="J4" s="84"/>
    </row>
    <row r="5" spans="1:10" s="85" customFormat="1" ht="16.5" customHeight="1" x14ac:dyDescent="0.25">
      <c r="A5" s="84" t="s">
        <v>123</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85.5" customHeight="1" x14ac:dyDescent="0.25">
      <c r="A7" s="206" t="s">
        <v>155</v>
      </c>
      <c r="B7" s="206"/>
      <c r="C7" s="116"/>
      <c r="D7" s="116"/>
      <c r="E7" s="116"/>
      <c r="F7" s="116"/>
      <c r="G7" s="149"/>
      <c r="H7" s="149"/>
      <c r="I7" s="149"/>
      <c r="J7" s="149"/>
    </row>
    <row r="8" spans="1:10" s="85" customFormat="1" ht="15.75" x14ac:dyDescent="0.25">
      <c r="A8" s="88"/>
      <c r="B8" s="88"/>
      <c r="C8" s="89"/>
      <c r="D8" s="89"/>
      <c r="E8" s="89"/>
      <c r="F8" s="89"/>
      <c r="G8" s="89"/>
      <c r="H8" s="89"/>
      <c r="I8" s="89"/>
      <c r="J8" s="89"/>
    </row>
    <row r="9" spans="1:10" x14ac:dyDescent="0.2">
      <c r="A9" s="207" t="s">
        <v>0</v>
      </c>
      <c r="B9" s="207" t="s">
        <v>106</v>
      </c>
      <c r="C9" s="202">
        <v>1</v>
      </c>
      <c r="D9" s="202"/>
      <c r="E9" s="202">
        <v>2</v>
      </c>
      <c r="F9" s="202"/>
      <c r="G9" s="202">
        <v>3</v>
      </c>
      <c r="H9" s="202"/>
      <c r="I9" s="202">
        <v>4</v>
      </c>
      <c r="J9" s="202"/>
    </row>
    <row r="10" spans="1:10" ht="39.950000000000003" customHeight="1" x14ac:dyDescent="0.2">
      <c r="A10" s="208"/>
      <c r="B10" s="209"/>
      <c r="C10" s="203" t="s">
        <v>160</v>
      </c>
      <c r="D10" s="203"/>
      <c r="E10" s="203" t="s">
        <v>161</v>
      </c>
      <c r="F10" s="203"/>
      <c r="G10" s="203" t="s">
        <v>162</v>
      </c>
      <c r="H10" s="203"/>
      <c r="I10" s="203" t="s">
        <v>163</v>
      </c>
      <c r="J10" s="203"/>
    </row>
    <row r="11" spans="1:10" ht="39.950000000000003" customHeight="1" x14ac:dyDescent="0.2">
      <c r="A11" s="209"/>
      <c r="B11" s="91" t="s">
        <v>107</v>
      </c>
      <c r="C11" s="91" t="s">
        <v>108</v>
      </c>
      <c r="D11" s="92" t="s">
        <v>109</v>
      </c>
      <c r="E11" s="91" t="s">
        <v>108</v>
      </c>
      <c r="F11" s="92" t="s">
        <v>109</v>
      </c>
      <c r="G11" s="91" t="s">
        <v>108</v>
      </c>
      <c r="H11" s="92" t="s">
        <v>109</v>
      </c>
      <c r="I11" s="91" t="s">
        <v>108</v>
      </c>
      <c r="J11" s="92" t="s">
        <v>109</v>
      </c>
    </row>
    <row r="12" spans="1:10" ht="24.95" customHeight="1" x14ac:dyDescent="0.2">
      <c r="A12" s="93" t="s">
        <v>141</v>
      </c>
      <c r="B12" s="94" t="s">
        <v>110</v>
      </c>
      <c r="C12" s="95"/>
      <c r="D12" s="95"/>
      <c r="E12" s="95"/>
      <c r="F12" s="95"/>
      <c r="G12" s="95"/>
      <c r="H12" s="95"/>
      <c r="I12" s="95"/>
      <c r="J12" s="95"/>
    </row>
    <row r="13" spans="1:10" ht="351" customHeight="1" x14ac:dyDescent="0.2">
      <c r="A13" s="107" t="s">
        <v>142</v>
      </c>
      <c r="B13" s="115" t="s">
        <v>164</v>
      </c>
      <c r="C13" s="106" t="str">
        <f>+C14</f>
        <v>SI</v>
      </c>
      <c r="D13" s="170" t="s">
        <v>165</v>
      </c>
      <c r="E13" s="106" t="str">
        <f>+E14</f>
        <v>SI</v>
      </c>
      <c r="F13" s="170" t="s">
        <v>172</v>
      </c>
      <c r="G13" s="106" t="str">
        <f>+G14</f>
        <v>NO</v>
      </c>
      <c r="H13" s="170" t="s">
        <v>179</v>
      </c>
      <c r="I13" s="106" t="str">
        <f>+I14</f>
        <v>SI</v>
      </c>
      <c r="J13" s="170" t="s">
        <v>178</v>
      </c>
    </row>
    <row r="14" spans="1:10" s="85" customFormat="1" ht="48.75" customHeight="1" x14ac:dyDescent="0.25">
      <c r="A14" s="96" t="s">
        <v>143</v>
      </c>
      <c r="B14" s="121" t="s">
        <v>157</v>
      </c>
      <c r="C14" s="117" t="str">
        <f>+IF(D14&gt;=VTE!$D$6,"SI","NO")</f>
        <v>SI</v>
      </c>
      <c r="D14" s="118">
        <f>+VTE!G6</f>
        <v>627562201</v>
      </c>
      <c r="E14" s="117" t="str">
        <f>+IF(F14&gt;=VTE!$D$6,"SI","NO")</f>
        <v>SI</v>
      </c>
      <c r="F14" s="119">
        <f>+VTE!K6</f>
        <v>509572361</v>
      </c>
      <c r="G14" s="117" t="str">
        <f>+IF(H14&gt;=VTE!$D$6,"SI","NO")</f>
        <v>NO</v>
      </c>
      <c r="H14" s="119">
        <f>+VTE!O6</f>
        <v>223228827</v>
      </c>
      <c r="I14" s="117" t="str">
        <f>+IF(J14&gt;=VTE!$D$6,"SI","NO")</f>
        <v>SI</v>
      </c>
      <c r="J14" s="119">
        <f>+VTE!S6</f>
        <v>397020403</v>
      </c>
    </row>
    <row r="15" spans="1:10" s="85" customFormat="1" ht="98.25" customHeight="1" x14ac:dyDescent="0.25">
      <c r="A15" s="96" t="s">
        <v>142</v>
      </c>
      <c r="B15" s="122" t="s">
        <v>158</v>
      </c>
      <c r="C15" s="120" t="s">
        <v>112</v>
      </c>
      <c r="D15" s="120" t="s">
        <v>112</v>
      </c>
      <c r="E15" s="120" t="s">
        <v>112</v>
      </c>
      <c r="F15" s="120" t="s">
        <v>112</v>
      </c>
      <c r="G15" s="120" t="s">
        <v>112</v>
      </c>
      <c r="H15" s="120" t="s">
        <v>112</v>
      </c>
      <c r="I15" s="120" t="s">
        <v>112</v>
      </c>
      <c r="J15" s="120" t="s">
        <v>112</v>
      </c>
    </row>
    <row r="16" spans="1:10" ht="13.5" thickBot="1" x14ac:dyDescent="0.25">
      <c r="A16" s="97"/>
      <c r="B16" s="97"/>
      <c r="C16" s="97"/>
      <c r="D16" s="97"/>
      <c r="E16" s="97"/>
      <c r="F16" s="97"/>
      <c r="G16" s="97"/>
      <c r="H16" s="97"/>
      <c r="I16" s="97"/>
      <c r="J16" s="97"/>
    </row>
    <row r="17" spans="1:10" s="98" customFormat="1" ht="19.5" customHeight="1" thickBot="1" x14ac:dyDescent="0.3">
      <c r="A17" s="196" t="s">
        <v>113</v>
      </c>
      <c r="B17" s="197"/>
      <c r="C17" s="193" t="s">
        <v>152</v>
      </c>
      <c r="D17" s="194"/>
      <c r="E17" s="193" t="s">
        <v>152</v>
      </c>
      <c r="F17" s="194"/>
      <c r="G17" s="204" t="s">
        <v>114</v>
      </c>
      <c r="H17" s="205"/>
      <c r="I17" s="193" t="s">
        <v>152</v>
      </c>
      <c r="J17" s="194"/>
    </row>
    <row r="18" spans="1:10" x14ac:dyDescent="0.2">
      <c r="D18" s="100"/>
    </row>
    <row r="19" spans="1:10" ht="12.75" customHeight="1" x14ac:dyDescent="0.2">
      <c r="C19" s="100"/>
      <c r="E19" s="101"/>
      <c r="G19" s="101"/>
      <c r="I19" s="101"/>
    </row>
    <row r="20" spans="1:10" ht="12.75" customHeight="1" x14ac:dyDescent="0.2">
      <c r="B20" s="87" t="s">
        <v>115</v>
      </c>
      <c r="C20" s="100"/>
      <c r="E20" s="101"/>
      <c r="G20" s="101"/>
      <c r="I20" s="101"/>
    </row>
    <row r="21" spans="1:10" ht="12.75" customHeight="1" x14ac:dyDescent="0.2">
      <c r="C21" s="100"/>
      <c r="E21" s="101"/>
      <c r="G21" s="101"/>
      <c r="I21" s="101"/>
    </row>
    <row r="22" spans="1:10" ht="12.75" customHeight="1" x14ac:dyDescent="0.2">
      <c r="C22" s="100"/>
      <c r="E22" s="101"/>
      <c r="G22" s="101"/>
      <c r="I22" s="101"/>
    </row>
    <row r="23" spans="1:10" ht="18.75" customHeight="1" x14ac:dyDescent="0.2">
      <c r="B23" s="102"/>
      <c r="E23" s="101"/>
      <c r="G23" s="101"/>
      <c r="I23" s="101"/>
    </row>
    <row r="24" spans="1:10" ht="15.75" x14ac:dyDescent="0.2">
      <c r="B24" s="103" t="s">
        <v>116</v>
      </c>
      <c r="C24" s="100"/>
      <c r="E24" s="101"/>
      <c r="G24" s="101"/>
      <c r="I24" s="101"/>
    </row>
    <row r="25" spans="1:10" ht="15.75" x14ac:dyDescent="0.25">
      <c r="B25" s="104" t="s">
        <v>121</v>
      </c>
      <c r="C25" s="100"/>
      <c r="E25" s="101"/>
      <c r="G25" s="101"/>
      <c r="I25" s="101"/>
    </row>
    <row r="26" spans="1:10" ht="12.75" customHeight="1" x14ac:dyDescent="0.2">
      <c r="C26" s="100"/>
      <c r="E26" s="101"/>
      <c r="G26" s="101"/>
      <c r="I26" s="101"/>
    </row>
    <row r="27" spans="1:10" ht="12.75" customHeight="1" x14ac:dyDescent="0.2">
      <c r="C27" s="100"/>
      <c r="E27" s="101"/>
      <c r="G27" s="101"/>
      <c r="I27" s="101"/>
    </row>
    <row r="28" spans="1:10" ht="14.25" customHeight="1" x14ac:dyDescent="0.25">
      <c r="B28" s="104"/>
      <c r="C28" s="104"/>
      <c r="D28" s="105"/>
      <c r="E28" s="105"/>
      <c r="F28" s="104"/>
      <c r="G28" s="105"/>
      <c r="H28" s="104"/>
      <c r="I28" s="105"/>
      <c r="J28" s="104"/>
    </row>
    <row r="29" spans="1:10" ht="15.75" x14ac:dyDescent="0.2">
      <c r="B29" s="103" t="s">
        <v>118</v>
      </c>
      <c r="D29" s="103"/>
      <c r="E29" s="103"/>
      <c r="F29" s="103"/>
      <c r="G29" s="103"/>
      <c r="H29" s="103"/>
      <c r="I29" s="103"/>
      <c r="J29" s="103"/>
    </row>
    <row r="30" spans="1:10" ht="15.75" x14ac:dyDescent="0.25">
      <c r="B30" s="104" t="s">
        <v>119</v>
      </c>
      <c r="D30" s="105"/>
      <c r="E30" s="105"/>
      <c r="F30" s="104"/>
      <c r="G30" s="105"/>
      <c r="H30" s="104"/>
      <c r="I30" s="105"/>
      <c r="J30" s="104"/>
    </row>
    <row r="31" spans="1:10" ht="15.75" x14ac:dyDescent="0.25">
      <c r="B31" s="104" t="s">
        <v>120</v>
      </c>
      <c r="D31" s="105"/>
      <c r="E31" s="105"/>
      <c r="F31" s="104"/>
      <c r="G31" s="105"/>
      <c r="H31" s="104"/>
      <c r="I31" s="105"/>
      <c r="J31" s="104"/>
    </row>
    <row r="32" spans="1:10" ht="14.25" customHeight="1" x14ac:dyDescent="0.25">
      <c r="B32" s="104"/>
      <c r="C32" s="105"/>
      <c r="D32" s="105"/>
      <c r="E32" s="104"/>
      <c r="F32" s="104"/>
      <c r="G32" s="104"/>
      <c r="H32" s="104"/>
      <c r="I32" s="104"/>
      <c r="J32" s="104"/>
    </row>
    <row r="38" spans="1:4" s="100" customFormat="1" x14ac:dyDescent="0.25">
      <c r="A38" s="99"/>
      <c r="C38" s="101"/>
      <c r="D38" s="101"/>
    </row>
    <row r="39" spans="1:4" s="100" customFormat="1" x14ac:dyDescent="0.25">
      <c r="A39" s="99"/>
      <c r="C39" s="101"/>
      <c r="D39" s="101"/>
    </row>
    <row r="40" spans="1:4" s="100" customFormat="1" x14ac:dyDescent="0.25">
      <c r="A40" s="99"/>
      <c r="C40" s="101"/>
      <c r="D40" s="101"/>
    </row>
    <row r="41" spans="1:4" s="100" customFormat="1" x14ac:dyDescent="0.25">
      <c r="A41" s="99"/>
      <c r="C41" s="101"/>
      <c r="D41" s="101"/>
    </row>
    <row r="42" spans="1:4" s="100" customFormat="1" x14ac:dyDescent="0.25">
      <c r="A42" s="99"/>
      <c r="C42" s="101"/>
      <c r="D42" s="101"/>
    </row>
  </sheetData>
  <mergeCells count="16">
    <mergeCell ref="A7:B7"/>
    <mergeCell ref="A9:A11"/>
    <mergeCell ref="B9:B10"/>
    <mergeCell ref="C9:D9"/>
    <mergeCell ref="E9:F9"/>
    <mergeCell ref="A17:B17"/>
    <mergeCell ref="C17:D17"/>
    <mergeCell ref="E17:F17"/>
    <mergeCell ref="C10:D10"/>
    <mergeCell ref="E10:F10"/>
    <mergeCell ref="G9:H9"/>
    <mergeCell ref="G10:H10"/>
    <mergeCell ref="G17:H17"/>
    <mergeCell ref="I9:J9"/>
    <mergeCell ref="I10:J10"/>
    <mergeCell ref="I17:J17"/>
  </mergeCells>
  <conditionalFormatting sqref="C14:F15">
    <cfRule type="cellIs" dxfId="33" priority="626" operator="equal">
      <formula>"NO"</formula>
    </cfRule>
  </conditionalFormatting>
  <conditionalFormatting sqref="C17:D17">
    <cfRule type="cellIs" dxfId="32" priority="625" operator="equal">
      <formula>"NO HABIL"</formula>
    </cfRule>
  </conditionalFormatting>
  <conditionalFormatting sqref="C13:E13">
    <cfRule type="cellIs" dxfId="31" priority="427" operator="equal">
      <formula>"NO"</formula>
    </cfRule>
  </conditionalFormatting>
  <conditionalFormatting sqref="H13">
    <cfRule type="cellIs" dxfId="30" priority="7" operator="equal">
      <formula>"NO"</formula>
    </cfRule>
  </conditionalFormatting>
  <conditionalFormatting sqref="F13">
    <cfRule type="cellIs" dxfId="29" priority="13" operator="equal">
      <formula>"NO"</formula>
    </cfRule>
  </conditionalFormatting>
  <conditionalFormatting sqref="E17:F17">
    <cfRule type="cellIs" dxfId="28" priority="12" operator="equal">
      <formula>"NO HABIL"</formula>
    </cfRule>
  </conditionalFormatting>
  <conditionalFormatting sqref="G14:H15">
    <cfRule type="cellIs" dxfId="27" priority="11" operator="equal">
      <formula>"NO"</formula>
    </cfRule>
  </conditionalFormatting>
  <conditionalFormatting sqref="G13">
    <cfRule type="cellIs" dxfId="26" priority="10" operator="equal">
      <formula>"NO"</formula>
    </cfRule>
  </conditionalFormatting>
  <conditionalFormatting sqref="G17:H17">
    <cfRule type="cellIs" dxfId="25" priority="8" operator="equal">
      <formula>"NO HABIL"</formula>
    </cfRule>
  </conditionalFormatting>
  <conditionalFormatting sqref="I14:J15">
    <cfRule type="cellIs" dxfId="24" priority="6" operator="equal">
      <formula>"NO"</formula>
    </cfRule>
  </conditionalFormatting>
  <conditionalFormatting sqref="I13">
    <cfRule type="cellIs" dxfId="23" priority="5" operator="equal">
      <formula>"NO"</formula>
    </cfRule>
  </conditionalFormatting>
  <conditionalFormatting sqref="J13">
    <cfRule type="cellIs" dxfId="22" priority="2" operator="equal">
      <formula>"NO"</formula>
    </cfRule>
  </conditionalFormatting>
  <conditionalFormatting sqref="I17:J17">
    <cfRule type="cellIs" dxfId="21" priority="1"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tabSelected="1" topLeftCell="G1" zoomScale="90" zoomScaleNormal="90" workbookViewId="0">
      <selection activeCell="S20" sqref="S20"/>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s>
  <sheetData>
    <row r="1" spans="1:20" x14ac:dyDescent="0.25">
      <c r="G1" s="49" t="s">
        <v>90</v>
      </c>
      <c r="K1" s="49" t="s">
        <v>90</v>
      </c>
      <c r="O1" s="49" t="s">
        <v>90</v>
      </c>
      <c r="S1" s="49" t="s">
        <v>90</v>
      </c>
    </row>
    <row r="2" spans="1:20" x14ac:dyDescent="0.25">
      <c r="A2" s="211" t="s">
        <v>91</v>
      </c>
      <c r="B2" s="211"/>
      <c r="C2" s="50"/>
      <c r="D2" s="51" t="s">
        <v>92</v>
      </c>
      <c r="E2" s="50"/>
      <c r="F2" s="50"/>
      <c r="G2" s="51">
        <v>1</v>
      </c>
      <c r="H2" s="50"/>
      <c r="J2" s="50"/>
      <c r="K2" s="51">
        <v>2</v>
      </c>
      <c r="L2" s="50"/>
      <c r="N2" s="50"/>
      <c r="O2" s="51">
        <v>3</v>
      </c>
      <c r="P2" s="50"/>
      <c r="R2" s="50"/>
      <c r="S2" s="51">
        <v>4</v>
      </c>
      <c r="T2" s="50"/>
    </row>
    <row r="3" spans="1:20" ht="51" x14ac:dyDescent="0.25">
      <c r="A3" s="211"/>
      <c r="B3" s="211"/>
      <c r="C3" s="52"/>
      <c r="D3" s="53" t="s">
        <v>139</v>
      </c>
      <c r="E3" s="52"/>
      <c r="F3" s="52"/>
      <c r="G3" s="53" t="s">
        <v>160</v>
      </c>
      <c r="H3" s="52"/>
      <c r="J3" s="52"/>
      <c r="K3" s="53" t="s">
        <v>161</v>
      </c>
      <c r="L3" s="52"/>
      <c r="N3" s="52"/>
      <c r="O3" s="53" t="s">
        <v>162</v>
      </c>
      <c r="P3" s="52"/>
      <c r="R3" s="52"/>
      <c r="S3" s="53" t="s">
        <v>163</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212" t="s">
        <v>93</v>
      </c>
      <c r="B6" s="213"/>
      <c r="D6" s="112">
        <v>362654880</v>
      </c>
      <c r="G6" s="57">
        <f>+G26+G39</f>
        <v>627562201</v>
      </c>
      <c r="H6" s="55"/>
      <c r="K6" s="57">
        <f>+K26+K39</f>
        <v>509572361</v>
      </c>
      <c r="L6" s="55"/>
      <c r="O6" s="57">
        <f>+O26+O39</f>
        <v>223228827</v>
      </c>
      <c r="P6" s="55"/>
      <c r="S6" s="57">
        <f>+S26+S39</f>
        <v>397020403</v>
      </c>
      <c r="T6" s="55"/>
    </row>
    <row r="7" spans="1:20" x14ac:dyDescent="0.25">
      <c r="A7" s="56"/>
      <c r="B7" s="56"/>
      <c r="D7" s="109"/>
      <c r="G7" s="109"/>
      <c r="H7" s="55"/>
      <c r="K7" s="109"/>
      <c r="L7" s="55"/>
      <c r="O7" s="109"/>
      <c r="P7" s="55"/>
      <c r="S7" s="109"/>
      <c r="T7" s="55"/>
    </row>
    <row r="8" spans="1:20" x14ac:dyDescent="0.25">
      <c r="A8" s="214" t="s">
        <v>140</v>
      </c>
      <c r="B8" s="214"/>
      <c r="D8" s="215">
        <v>0.4</v>
      </c>
      <c r="F8" s="110">
        <v>1</v>
      </c>
      <c r="G8" s="111">
        <v>1</v>
      </c>
      <c r="H8" s="55"/>
      <c r="J8" s="110">
        <v>1</v>
      </c>
      <c r="K8" s="111">
        <v>1</v>
      </c>
      <c r="L8" s="55"/>
      <c r="N8" s="110">
        <v>1</v>
      </c>
      <c r="O8" s="111">
        <v>1</v>
      </c>
      <c r="P8" s="55"/>
      <c r="R8" s="110">
        <v>1</v>
      </c>
      <c r="S8" s="111">
        <v>1</v>
      </c>
      <c r="T8" s="55"/>
    </row>
    <row r="9" spans="1:20" x14ac:dyDescent="0.25">
      <c r="A9" s="214"/>
      <c r="B9" s="214"/>
      <c r="D9" s="215"/>
      <c r="F9" s="110"/>
      <c r="G9" s="111"/>
      <c r="H9" s="55"/>
      <c r="J9" s="110"/>
      <c r="K9" s="111"/>
      <c r="L9" s="55"/>
      <c r="N9" s="110"/>
      <c r="O9" s="111"/>
      <c r="P9" s="55"/>
      <c r="R9" s="110"/>
      <c r="S9" s="111"/>
      <c r="T9" s="55"/>
    </row>
    <row r="10" spans="1:20" x14ac:dyDescent="0.25">
      <c r="A10" s="214" t="s">
        <v>122</v>
      </c>
      <c r="B10" s="214"/>
      <c r="D10" s="216">
        <f>40%*D6</f>
        <v>145061952</v>
      </c>
      <c r="F10" s="110" t="s">
        <v>94</v>
      </c>
      <c r="G10" s="113">
        <f>+SUMIF(F$15:F$40,F10,G$15:G$40)</f>
        <v>627562201</v>
      </c>
      <c r="H10" s="55"/>
      <c r="J10" s="110" t="s">
        <v>94</v>
      </c>
      <c r="K10" s="113">
        <f>+SUMIF(J$15:J$40,J10,K$15:K$40)</f>
        <v>509572361</v>
      </c>
      <c r="L10" s="55"/>
      <c r="N10" s="110" t="s">
        <v>94</v>
      </c>
      <c r="O10" s="113">
        <f>+SUMIF(N$15:N$40,N10,O$15:O$40)</f>
        <v>223228827</v>
      </c>
      <c r="P10" s="55"/>
      <c r="R10" s="110" t="s">
        <v>94</v>
      </c>
      <c r="S10" s="113">
        <f>+SUMIF(R$15:R$40,R10,S$15:S$40)</f>
        <v>397020403</v>
      </c>
      <c r="T10" s="55"/>
    </row>
    <row r="11" spans="1:20" x14ac:dyDescent="0.25">
      <c r="A11" s="214"/>
      <c r="B11" s="214"/>
      <c r="D11" s="216"/>
      <c r="F11" s="110"/>
      <c r="G11" s="113"/>
      <c r="H11" s="55"/>
      <c r="J11" s="110"/>
      <c r="K11" s="113">
        <f>+SUMIF(J$15:J$40,J11,K$15:K$40)</f>
        <v>0</v>
      </c>
      <c r="L11" s="55"/>
      <c r="N11" s="110"/>
      <c r="O11" s="113">
        <f>+SUMIF(N$15:N$40,N11,O$15:O$40)</f>
        <v>0</v>
      </c>
      <c r="P11" s="55"/>
      <c r="R11" s="110"/>
      <c r="S11" s="113">
        <f>+SUMIF(R$15:R$40,R11,S$15:S$40)</f>
        <v>0</v>
      </c>
      <c r="T11" s="55"/>
    </row>
    <row r="13" spans="1:20" x14ac:dyDescent="0.25">
      <c r="A13" s="212" t="s">
        <v>95</v>
      </c>
      <c r="B13" s="213" t="s">
        <v>96</v>
      </c>
      <c r="G13" s="58" t="str">
        <f>+IF(G6&gt;=$D6,"CUMPLE","NO CUMPLE")</f>
        <v>CUMPLE</v>
      </c>
      <c r="K13" s="58" t="str">
        <f>+IF(K6&gt;=$D6,"CUMPLE","NO CUMPLE")</f>
        <v>CUMPLE</v>
      </c>
      <c r="O13" s="58" t="str">
        <f>+IF(O6&gt;=$D6,"CUMPLE","NO CUMPLE")</f>
        <v>NO CUMPLE</v>
      </c>
      <c r="S13" s="58" t="str">
        <f>+IF(S6&gt;=$D6,"CUMPLE","NO CUMPLE")</f>
        <v>CUMPLE</v>
      </c>
    </row>
    <row r="14" spans="1:20" x14ac:dyDescent="0.25">
      <c r="A14" s="56"/>
    </row>
    <row r="15" spans="1:20" x14ac:dyDescent="0.25">
      <c r="A15" s="59" t="s">
        <v>97</v>
      </c>
      <c r="B15" s="60"/>
      <c r="F15" s="76"/>
      <c r="G15" s="77" t="s">
        <v>97</v>
      </c>
      <c r="H15" s="78"/>
      <c r="J15" s="76"/>
      <c r="K15" s="77" t="s">
        <v>97</v>
      </c>
      <c r="L15" s="78"/>
      <c r="N15" s="76"/>
      <c r="O15" s="77" t="s">
        <v>97</v>
      </c>
      <c r="P15" s="78"/>
      <c r="R15" s="76"/>
      <c r="S15" s="77" t="s">
        <v>97</v>
      </c>
      <c r="T15" s="78"/>
    </row>
    <row r="16" spans="1:20" x14ac:dyDescent="0.25">
      <c r="A16" s="61"/>
      <c r="B16" s="62"/>
      <c r="F16" s="74"/>
      <c r="G16" s="73"/>
      <c r="H16" s="68"/>
      <c r="J16" s="74"/>
      <c r="K16" s="73"/>
      <c r="L16" s="68"/>
      <c r="N16" s="74"/>
      <c r="O16" s="73"/>
      <c r="P16" s="68"/>
      <c r="R16" s="74"/>
      <c r="S16" s="73"/>
      <c r="T16" s="68"/>
    </row>
    <row r="17" spans="1:20" x14ac:dyDescent="0.25">
      <c r="A17" s="61" t="s">
        <v>98</v>
      </c>
      <c r="B17" s="62"/>
      <c r="F17" s="63" t="s">
        <v>99</v>
      </c>
      <c r="G17" s="64">
        <v>379355000</v>
      </c>
      <c r="H17" s="65" t="s">
        <v>89</v>
      </c>
      <c r="J17" s="63" t="s">
        <v>99</v>
      </c>
      <c r="K17" s="64">
        <v>226912930</v>
      </c>
      <c r="L17" s="65" t="s">
        <v>89</v>
      </c>
      <c r="N17" s="63" t="s">
        <v>99</v>
      </c>
      <c r="O17" s="64">
        <v>178379234</v>
      </c>
      <c r="P17" s="65" t="s">
        <v>89</v>
      </c>
      <c r="R17" s="63" t="s">
        <v>99</v>
      </c>
      <c r="S17" s="64">
        <v>273676132</v>
      </c>
      <c r="T17" s="65" t="s">
        <v>89</v>
      </c>
    </row>
    <row r="18" spans="1:20" ht="15" customHeight="1" x14ac:dyDescent="0.25">
      <c r="A18" s="61" t="s">
        <v>100</v>
      </c>
      <c r="B18" s="62"/>
      <c r="F18" s="74"/>
      <c r="G18" s="73">
        <v>2009</v>
      </c>
      <c r="H18" s="210" t="s">
        <v>166</v>
      </c>
      <c r="J18" s="74"/>
      <c r="K18" s="73">
        <v>2016</v>
      </c>
      <c r="L18" s="210" t="s">
        <v>173</v>
      </c>
      <c r="N18" s="74"/>
      <c r="O18" s="73">
        <v>2013</v>
      </c>
      <c r="P18" s="210" t="s">
        <v>176</v>
      </c>
      <c r="R18" s="74"/>
      <c r="S18" s="73">
        <v>2016</v>
      </c>
      <c r="T18" s="210" t="s">
        <v>177</v>
      </c>
    </row>
    <row r="19" spans="1:20" x14ac:dyDescent="0.25">
      <c r="A19" s="66" t="s">
        <v>101</v>
      </c>
      <c r="B19" s="62"/>
      <c r="F19" s="114">
        <v>1</v>
      </c>
      <c r="G19" s="108">
        <v>1</v>
      </c>
      <c r="H19" s="210"/>
      <c r="J19" s="114">
        <v>1</v>
      </c>
      <c r="K19" s="108">
        <v>1</v>
      </c>
      <c r="L19" s="210"/>
      <c r="N19" s="114">
        <v>1</v>
      </c>
      <c r="O19" s="108">
        <v>1</v>
      </c>
      <c r="P19" s="210"/>
      <c r="R19" s="114">
        <v>1</v>
      </c>
      <c r="S19" s="108">
        <v>1</v>
      </c>
      <c r="T19" s="210"/>
    </row>
    <row r="20" spans="1:20" x14ac:dyDescent="0.25">
      <c r="A20" s="66"/>
      <c r="B20" s="62"/>
      <c r="F20" s="74"/>
      <c r="G20" s="67"/>
      <c r="H20" s="210"/>
      <c r="J20" s="74"/>
      <c r="K20" s="67"/>
      <c r="L20" s="210"/>
      <c r="N20" s="74"/>
      <c r="O20" s="67"/>
      <c r="P20" s="210"/>
      <c r="R20" s="74"/>
      <c r="S20" s="67"/>
      <c r="T20" s="210"/>
    </row>
    <row r="21" spans="1:20" x14ac:dyDescent="0.25">
      <c r="A21" s="66"/>
      <c r="B21" s="62"/>
      <c r="F21" s="74"/>
      <c r="G21" s="67"/>
      <c r="H21" s="210"/>
      <c r="J21" s="74"/>
      <c r="K21" s="67"/>
      <c r="L21" s="210"/>
      <c r="N21" s="74"/>
      <c r="O21" s="67"/>
      <c r="P21" s="210"/>
      <c r="R21" s="74"/>
      <c r="S21" s="67"/>
      <c r="T21" s="210"/>
    </row>
    <row r="22" spans="1:20" x14ac:dyDescent="0.25">
      <c r="A22" s="66"/>
      <c r="B22" s="62"/>
      <c r="F22" s="74"/>
      <c r="G22" s="67"/>
      <c r="H22" s="210"/>
      <c r="J22" s="74"/>
      <c r="K22" s="67"/>
      <c r="L22" s="210"/>
      <c r="N22" s="74"/>
      <c r="O22" s="67"/>
      <c r="P22" s="210"/>
      <c r="R22" s="74"/>
      <c r="S22" s="67"/>
      <c r="T22" s="210"/>
    </row>
    <row r="23" spans="1:20" x14ac:dyDescent="0.25">
      <c r="A23" s="66"/>
      <c r="B23" s="62"/>
      <c r="F23" s="74"/>
      <c r="G23" s="67"/>
      <c r="H23" s="210"/>
      <c r="J23" s="74"/>
      <c r="K23" s="67"/>
      <c r="L23" s="210"/>
      <c r="N23" s="74"/>
      <c r="O23" s="67"/>
      <c r="P23" s="210"/>
      <c r="R23" s="74"/>
      <c r="S23" s="67"/>
      <c r="T23" s="210"/>
    </row>
    <row r="24" spans="1:20" x14ac:dyDescent="0.25">
      <c r="A24" s="66"/>
      <c r="B24" s="62"/>
      <c r="F24" s="74"/>
      <c r="G24" s="67"/>
      <c r="H24" s="210"/>
      <c r="J24" s="74"/>
      <c r="K24" s="67"/>
      <c r="L24" s="210"/>
      <c r="N24" s="74"/>
      <c r="O24" s="67"/>
      <c r="P24" s="210"/>
      <c r="R24" s="74"/>
      <c r="S24" s="67"/>
      <c r="T24" s="210"/>
    </row>
    <row r="25" spans="1:20" x14ac:dyDescent="0.25">
      <c r="A25" s="61"/>
      <c r="B25" s="62"/>
      <c r="F25" s="74"/>
      <c r="G25" s="67"/>
      <c r="H25" s="210"/>
      <c r="J25" s="74"/>
      <c r="K25" s="67"/>
      <c r="L25" s="210"/>
      <c r="N25" s="74"/>
      <c r="O25" s="67"/>
      <c r="P25" s="210"/>
      <c r="R25" s="74"/>
      <c r="S25" s="67"/>
      <c r="T25" s="210"/>
    </row>
    <row r="26" spans="1:20" x14ac:dyDescent="0.25">
      <c r="A26" s="69" t="s">
        <v>103</v>
      </c>
      <c r="B26" s="70"/>
      <c r="F26" s="71" t="s">
        <v>94</v>
      </c>
      <c r="G26" s="72">
        <f>+ROUND(G17*G19*$B$73/(LOOKUP(G18,$A$42:$A$73,$B$42:$B$73)),0)</f>
        <v>563205137</v>
      </c>
      <c r="H26" s="75">
        <f>+ROUND(G26/$B$73,2)</f>
        <v>763.44</v>
      </c>
      <c r="J26" s="71" t="s">
        <v>94</v>
      </c>
      <c r="K26" s="72">
        <f>+ROUND(K17*K19*$B$73/(LOOKUP(K18,$A$42:$A$73,$B$42:$B$73)),0)</f>
        <v>242797237</v>
      </c>
      <c r="L26" s="75">
        <f>+ROUND(K26/$B$73,2)</f>
        <v>329.12</v>
      </c>
      <c r="N26" s="71" t="s">
        <v>94</v>
      </c>
      <c r="O26" s="72">
        <f>+ROUND(O17*O19*$B$73/(LOOKUP(O18,$A$42:$A$73,$B$42:$B$73)),0)</f>
        <v>223228827</v>
      </c>
      <c r="P26" s="75">
        <f>+ROUND(O26/$B$73,2)</f>
        <v>302.58999999999997</v>
      </c>
      <c r="R26" s="71" t="s">
        <v>94</v>
      </c>
      <c r="S26" s="72">
        <f>+ROUND(S17*S19*$B$73/(LOOKUP(S18,$A$42:$A$73,$B$42:$B$73)),0)</f>
        <v>292833946</v>
      </c>
      <c r="T26" s="75">
        <f>+ROUND(S26/$B$73,2)</f>
        <v>396.95</v>
      </c>
    </row>
    <row r="28" spans="1:20" x14ac:dyDescent="0.25">
      <c r="A28" s="59" t="s">
        <v>102</v>
      </c>
      <c r="B28" s="60"/>
      <c r="F28" s="76"/>
      <c r="G28" s="77" t="s">
        <v>102</v>
      </c>
      <c r="H28" s="78"/>
      <c r="J28" s="76"/>
      <c r="K28" s="77" t="s">
        <v>102</v>
      </c>
      <c r="L28" s="78"/>
      <c r="N28" s="76"/>
      <c r="O28" s="77" t="s">
        <v>102</v>
      </c>
      <c r="P28" s="78"/>
      <c r="R28" s="76"/>
      <c r="S28" s="77" t="s">
        <v>102</v>
      </c>
      <c r="T28" s="78"/>
    </row>
    <row r="29" spans="1:20" x14ac:dyDescent="0.25">
      <c r="A29" s="61"/>
      <c r="B29" s="62"/>
      <c r="F29" s="74"/>
      <c r="G29" s="73"/>
      <c r="H29" s="68"/>
      <c r="J29" s="74"/>
      <c r="K29" s="73"/>
      <c r="L29" s="68"/>
      <c r="N29" s="74"/>
      <c r="O29" s="73"/>
      <c r="P29" s="68"/>
      <c r="R29" s="74"/>
      <c r="S29" s="73"/>
      <c r="T29" s="68"/>
    </row>
    <row r="30" spans="1:20" x14ac:dyDescent="0.25">
      <c r="A30" s="61" t="s">
        <v>98</v>
      </c>
      <c r="B30" s="62"/>
      <c r="F30" s="63" t="s">
        <v>99</v>
      </c>
      <c r="G30" s="64">
        <v>56211900</v>
      </c>
      <c r="H30" s="65" t="s">
        <v>89</v>
      </c>
      <c r="J30" s="63" t="s">
        <v>99</v>
      </c>
      <c r="K30" s="64">
        <f>238635865-5624356</f>
        <v>233011509</v>
      </c>
      <c r="L30" s="65" t="s">
        <v>89</v>
      </c>
      <c r="N30" s="63" t="s">
        <v>99</v>
      </c>
      <c r="O30" s="64">
        <v>292552000</v>
      </c>
      <c r="P30" s="65" t="s">
        <v>89</v>
      </c>
      <c r="R30" s="63" t="s">
        <v>99</v>
      </c>
      <c r="S30" s="64">
        <v>104186457</v>
      </c>
      <c r="T30" s="65" t="s">
        <v>89</v>
      </c>
    </row>
    <row r="31" spans="1:20" ht="15" customHeight="1" x14ac:dyDescent="0.25">
      <c r="A31" s="61" t="s">
        <v>100</v>
      </c>
      <c r="B31" s="62"/>
      <c r="F31" s="74"/>
      <c r="G31" s="73">
        <v>2015</v>
      </c>
      <c r="H31" s="210" t="s">
        <v>166</v>
      </c>
      <c r="J31" s="74"/>
      <c r="K31" s="73">
        <v>2015</v>
      </c>
      <c r="L31" s="210" t="s">
        <v>174</v>
      </c>
      <c r="N31" s="74"/>
      <c r="O31" s="73">
        <v>2011</v>
      </c>
      <c r="P31" s="210" t="s">
        <v>175</v>
      </c>
      <c r="R31" s="74"/>
      <c r="S31" s="73">
        <v>2017</v>
      </c>
      <c r="T31" s="210" t="s">
        <v>166</v>
      </c>
    </row>
    <row r="32" spans="1:20" x14ac:dyDescent="0.25">
      <c r="A32" s="66" t="s">
        <v>101</v>
      </c>
      <c r="B32" s="62"/>
      <c r="F32" s="114">
        <v>1</v>
      </c>
      <c r="G32" s="67">
        <v>1</v>
      </c>
      <c r="H32" s="210"/>
      <c r="J32" s="114">
        <v>1</v>
      </c>
      <c r="K32" s="67">
        <v>1</v>
      </c>
      <c r="L32" s="210"/>
      <c r="N32" s="114">
        <v>0</v>
      </c>
      <c r="O32" s="67">
        <v>0</v>
      </c>
      <c r="P32" s="210"/>
      <c r="R32" s="114">
        <v>1</v>
      </c>
      <c r="S32" s="67">
        <v>1</v>
      </c>
      <c r="T32" s="210"/>
    </row>
    <row r="33" spans="1:20" x14ac:dyDescent="0.25">
      <c r="A33" s="66"/>
      <c r="B33" s="62"/>
      <c r="F33" s="74"/>
      <c r="G33" s="67"/>
      <c r="H33" s="210"/>
      <c r="J33" s="74"/>
      <c r="K33" s="67"/>
      <c r="L33" s="210"/>
      <c r="N33" s="74"/>
      <c r="O33" s="67"/>
      <c r="P33" s="210"/>
      <c r="R33" s="74"/>
      <c r="S33" s="67"/>
      <c r="T33" s="210"/>
    </row>
    <row r="34" spans="1:20" x14ac:dyDescent="0.25">
      <c r="A34" s="66"/>
      <c r="B34" s="62"/>
      <c r="F34" s="74"/>
      <c r="G34" s="67"/>
      <c r="H34" s="210"/>
      <c r="J34" s="74"/>
      <c r="K34" s="67"/>
      <c r="L34" s="210"/>
      <c r="N34" s="74"/>
      <c r="O34" s="67"/>
      <c r="P34" s="210"/>
      <c r="R34" s="74"/>
      <c r="S34" s="67"/>
      <c r="T34" s="210"/>
    </row>
    <row r="35" spans="1:20" x14ac:dyDescent="0.25">
      <c r="A35" s="66"/>
      <c r="B35" s="62"/>
      <c r="F35" s="74"/>
      <c r="G35" s="67"/>
      <c r="H35" s="210"/>
      <c r="J35" s="74"/>
      <c r="K35" s="67"/>
      <c r="L35" s="210"/>
      <c r="N35" s="74"/>
      <c r="O35" s="67"/>
      <c r="P35" s="210"/>
      <c r="R35" s="74"/>
      <c r="S35" s="67"/>
      <c r="T35" s="210"/>
    </row>
    <row r="36" spans="1:20" x14ac:dyDescent="0.25">
      <c r="A36" s="66"/>
      <c r="B36" s="62"/>
      <c r="F36" s="74"/>
      <c r="G36" s="67"/>
      <c r="H36" s="210"/>
      <c r="J36" s="74"/>
      <c r="K36" s="67"/>
      <c r="L36" s="210"/>
      <c r="N36" s="74"/>
      <c r="O36" s="67"/>
      <c r="P36" s="210"/>
      <c r="R36" s="74"/>
      <c r="S36" s="67"/>
      <c r="T36" s="210"/>
    </row>
    <row r="37" spans="1:20" x14ac:dyDescent="0.25">
      <c r="A37" s="66"/>
      <c r="B37" s="62"/>
      <c r="F37" s="74"/>
      <c r="G37" s="67"/>
      <c r="H37" s="210"/>
      <c r="J37" s="74"/>
      <c r="K37" s="67"/>
      <c r="L37" s="210"/>
      <c r="N37" s="74"/>
      <c r="O37" s="67"/>
      <c r="P37" s="210"/>
      <c r="R37" s="74"/>
      <c r="S37" s="67"/>
      <c r="T37" s="210"/>
    </row>
    <row r="38" spans="1:20" x14ac:dyDescent="0.25">
      <c r="A38" s="61"/>
      <c r="B38" s="62"/>
      <c r="F38" s="74"/>
      <c r="G38" s="67"/>
      <c r="H38" s="210"/>
      <c r="J38" s="74"/>
      <c r="K38" s="67"/>
      <c r="L38" s="210"/>
      <c r="N38" s="74"/>
      <c r="O38" s="67"/>
      <c r="P38" s="210"/>
      <c r="R38" s="74"/>
      <c r="S38" s="67"/>
      <c r="T38" s="210"/>
    </row>
    <row r="39" spans="1:20" x14ac:dyDescent="0.25">
      <c r="A39" s="69" t="s">
        <v>103</v>
      </c>
      <c r="B39" s="70"/>
      <c r="F39" s="71" t="s">
        <v>94</v>
      </c>
      <c r="G39" s="72">
        <f>+ROUND(G30*G32*$B$73/(LOOKUP(G31,$A$42:$A$73,$B$42:$B$73)),0)</f>
        <v>64357064</v>
      </c>
      <c r="H39" s="75">
        <f>+ROUND(G39/$B$73,2)</f>
        <v>87.24</v>
      </c>
      <c r="J39" s="71" t="s">
        <v>94</v>
      </c>
      <c r="K39" s="72">
        <f>+ROUND(K30*K32*$B$73/(LOOKUP(K31,$A$42:$A$73,$B$42:$B$73)),0)</f>
        <v>266775124</v>
      </c>
      <c r="L39" s="75">
        <f>+ROUND(K39/$B$73,2)</f>
        <v>361.62</v>
      </c>
      <c r="N39" s="71" t="s">
        <v>94</v>
      </c>
      <c r="O39" s="72">
        <f>+ROUND(O30*O32*$B$73/(LOOKUP(O31,$A$42:$A$73,$B$42:$B$73)),0)</f>
        <v>0</v>
      </c>
      <c r="P39" s="75">
        <f>+ROUND(O39/$B$73,2)</f>
        <v>0</v>
      </c>
      <c r="R39" s="71" t="s">
        <v>94</v>
      </c>
      <c r="S39" s="72">
        <f>+ROUND(S30*S32*$B$73/(LOOKUP(S31,$A$42:$A$73,$B$42:$B$73)),0)</f>
        <v>104186457</v>
      </c>
      <c r="T39" s="75">
        <f>+ROUND(S39/$B$73,2)</f>
        <v>141.22999999999999</v>
      </c>
    </row>
    <row r="42" spans="1:20" ht="15.75" x14ac:dyDescent="0.25">
      <c r="A42" s="79">
        <v>1986</v>
      </c>
      <c r="B42" s="80">
        <v>16811</v>
      </c>
    </row>
    <row r="43" spans="1:20" ht="15.75" x14ac:dyDescent="0.25">
      <c r="A43" s="79">
        <v>1987</v>
      </c>
      <c r="B43" s="80">
        <v>20510</v>
      </c>
    </row>
    <row r="44" spans="1:20" ht="15.75" x14ac:dyDescent="0.25">
      <c r="A44" s="79">
        <v>1988</v>
      </c>
      <c r="B44" s="80">
        <v>25637</v>
      </c>
    </row>
    <row r="45" spans="1:20" ht="15.75" x14ac:dyDescent="0.25">
      <c r="A45" s="79">
        <v>1989</v>
      </c>
      <c r="B45" s="80">
        <v>32560</v>
      </c>
    </row>
    <row r="46" spans="1:20" ht="15.75" x14ac:dyDescent="0.25">
      <c r="A46" s="79">
        <v>1990</v>
      </c>
      <c r="B46" s="80">
        <v>41025</v>
      </c>
    </row>
    <row r="47" spans="1:20" ht="15.75" x14ac:dyDescent="0.25">
      <c r="A47" s="79">
        <v>1991</v>
      </c>
      <c r="B47" s="80">
        <v>51716</v>
      </c>
    </row>
    <row r="48" spans="1:20" ht="15.75" x14ac:dyDescent="0.25">
      <c r="A48" s="79">
        <v>1992</v>
      </c>
      <c r="B48" s="80">
        <v>65190</v>
      </c>
    </row>
    <row r="49" spans="1:2" ht="15.75" x14ac:dyDescent="0.25">
      <c r="A49" s="79">
        <v>1993</v>
      </c>
      <c r="B49" s="80">
        <v>81510</v>
      </c>
    </row>
    <row r="50" spans="1:2" ht="15.75" x14ac:dyDescent="0.25">
      <c r="A50" s="79">
        <v>1994</v>
      </c>
      <c r="B50" s="80">
        <v>98700</v>
      </c>
    </row>
    <row r="51" spans="1:2" ht="15.75" x14ac:dyDescent="0.25">
      <c r="A51" s="79">
        <v>1995</v>
      </c>
      <c r="B51" s="80">
        <v>118934</v>
      </c>
    </row>
    <row r="52" spans="1:2" ht="15.75" x14ac:dyDescent="0.25">
      <c r="A52" s="79">
        <v>1996</v>
      </c>
      <c r="B52" s="80">
        <v>142125</v>
      </c>
    </row>
    <row r="53" spans="1:2" ht="15.75" x14ac:dyDescent="0.25">
      <c r="A53" s="79">
        <v>1997</v>
      </c>
      <c r="B53" s="81">
        <v>172005</v>
      </c>
    </row>
    <row r="54" spans="1:2" ht="15.75" x14ac:dyDescent="0.25">
      <c r="A54" s="79">
        <v>1998</v>
      </c>
      <c r="B54" s="81">
        <v>203826</v>
      </c>
    </row>
    <row r="55" spans="1:2" ht="15.75" x14ac:dyDescent="0.25">
      <c r="A55" s="79">
        <v>1999</v>
      </c>
      <c r="B55" s="80">
        <v>236460</v>
      </c>
    </row>
    <row r="56" spans="1:2" ht="15.75" x14ac:dyDescent="0.25">
      <c r="A56" s="79">
        <v>2000</v>
      </c>
      <c r="B56" s="82">
        <v>260100</v>
      </c>
    </row>
    <row r="57" spans="1:2" ht="15.75" x14ac:dyDescent="0.25">
      <c r="A57" s="79">
        <v>2001</v>
      </c>
      <c r="B57" s="82">
        <v>286000</v>
      </c>
    </row>
    <row r="58" spans="1:2" ht="15.75" x14ac:dyDescent="0.25">
      <c r="A58" s="79">
        <v>2002</v>
      </c>
      <c r="B58" s="82">
        <v>309000</v>
      </c>
    </row>
    <row r="59" spans="1:2" ht="15.75" x14ac:dyDescent="0.25">
      <c r="A59" s="79">
        <v>2003</v>
      </c>
      <c r="B59" s="82">
        <v>332000</v>
      </c>
    </row>
    <row r="60" spans="1:2" ht="15.75" x14ac:dyDescent="0.25">
      <c r="A60" s="79">
        <v>2004</v>
      </c>
      <c r="B60" s="82">
        <v>358000</v>
      </c>
    </row>
    <row r="61" spans="1:2" ht="15.75" x14ac:dyDescent="0.25">
      <c r="A61" s="79">
        <v>2005</v>
      </c>
      <c r="B61" s="82">
        <v>381500</v>
      </c>
    </row>
    <row r="62" spans="1:2" ht="15.75" x14ac:dyDescent="0.25">
      <c r="A62" s="79">
        <v>2006</v>
      </c>
      <c r="B62" s="82">
        <v>408000</v>
      </c>
    </row>
    <row r="63" spans="1:2" ht="15.75" x14ac:dyDescent="0.25">
      <c r="A63" s="79">
        <v>2007</v>
      </c>
      <c r="B63" s="82">
        <v>433700</v>
      </c>
    </row>
    <row r="64" spans="1:2" ht="15.75" x14ac:dyDescent="0.25">
      <c r="A64" s="79">
        <v>2008</v>
      </c>
      <c r="B64" s="82">
        <v>461500</v>
      </c>
    </row>
    <row r="65" spans="1:2" ht="15.75" x14ac:dyDescent="0.25">
      <c r="A65" s="79">
        <v>2009</v>
      </c>
      <c r="B65" s="82">
        <v>496900</v>
      </c>
    </row>
    <row r="66" spans="1:2" ht="15.75" x14ac:dyDescent="0.25">
      <c r="A66" s="79">
        <v>2010</v>
      </c>
      <c r="B66" s="82">
        <v>515000</v>
      </c>
    </row>
    <row r="67" spans="1:2" ht="15.75" x14ac:dyDescent="0.25">
      <c r="A67" s="79">
        <v>2011</v>
      </c>
      <c r="B67" s="82">
        <v>535600</v>
      </c>
    </row>
    <row r="68" spans="1:2" ht="15.75" x14ac:dyDescent="0.25">
      <c r="A68" s="79">
        <v>2012</v>
      </c>
      <c r="B68" s="82">
        <v>566700</v>
      </c>
    </row>
    <row r="69" spans="1:2" ht="15.75" x14ac:dyDescent="0.25">
      <c r="A69" s="79">
        <v>2013</v>
      </c>
      <c r="B69" s="82">
        <v>589500</v>
      </c>
    </row>
    <row r="70" spans="1:2" ht="15.75" x14ac:dyDescent="0.25">
      <c r="A70" s="79">
        <v>2014</v>
      </c>
      <c r="B70" s="82">
        <v>616000</v>
      </c>
    </row>
    <row r="71" spans="1:2" ht="15.75" x14ac:dyDescent="0.25">
      <c r="A71" s="79">
        <v>2015</v>
      </c>
      <c r="B71" s="82">
        <v>644350</v>
      </c>
    </row>
    <row r="72" spans="1:2" ht="15.75" x14ac:dyDescent="0.25">
      <c r="A72" s="79">
        <v>2016</v>
      </c>
      <c r="B72" s="82">
        <v>689454</v>
      </c>
    </row>
    <row r="73" spans="1:2" ht="15.75" x14ac:dyDescent="0.25">
      <c r="A73" s="79">
        <v>2017</v>
      </c>
      <c r="B73" s="83">
        <v>737717</v>
      </c>
    </row>
  </sheetData>
  <mergeCells count="15">
    <mergeCell ref="A2:B3"/>
    <mergeCell ref="A6:B6"/>
    <mergeCell ref="A13:B13"/>
    <mergeCell ref="L18:L25"/>
    <mergeCell ref="H18:H25"/>
    <mergeCell ref="A8:B9"/>
    <mergeCell ref="D8:D9"/>
    <mergeCell ref="A10:B11"/>
    <mergeCell ref="D10:D11"/>
    <mergeCell ref="P18:P25"/>
    <mergeCell ref="P31:P38"/>
    <mergeCell ref="T18:T25"/>
    <mergeCell ref="T31:T38"/>
    <mergeCell ref="H31:H38"/>
    <mergeCell ref="L31:L38"/>
  </mergeCells>
  <conditionalFormatting sqref="H6:H7 H10:H11">
    <cfRule type="cellIs" dxfId="20" priority="258" operator="equal">
      <formula>"NO CUMPLE"</formula>
    </cfRule>
  </conditionalFormatting>
  <conditionalFormatting sqref="L6:L7">
    <cfRule type="cellIs" dxfId="19" priority="253" operator="equal">
      <formula>"NO CUMPLE"</formula>
    </cfRule>
  </conditionalFormatting>
  <conditionalFormatting sqref="H8:H9">
    <cfRule type="cellIs" dxfId="18" priority="241" operator="equal">
      <formula>"NO CUMPLE"</formula>
    </cfRule>
  </conditionalFormatting>
  <conditionalFormatting sqref="L10:L11">
    <cfRule type="cellIs" dxfId="17" priority="240" operator="equal">
      <formula>"NO CUMPLE"</formula>
    </cfRule>
  </conditionalFormatting>
  <conditionalFormatting sqref="L8:L9">
    <cfRule type="cellIs" dxfId="16" priority="239" operator="equal">
      <formula>"NO CUMPLE"</formula>
    </cfRule>
  </conditionalFormatting>
  <conditionalFormatting sqref="G13">
    <cfRule type="cellIs" dxfId="15" priority="229" operator="equal">
      <formula>"NO CUMPLE"</formula>
    </cfRule>
    <cfRule type="cellIs" dxfId="14" priority="230" operator="equal">
      <formula>"CUMPLE"</formula>
    </cfRule>
  </conditionalFormatting>
  <conditionalFormatting sqref="K13">
    <cfRule type="cellIs" dxfId="13" priority="218" operator="equal">
      <formula>"NO CUMPLE"</formula>
    </cfRule>
    <cfRule type="cellIs" dxfId="12" priority="219" operator="equal">
      <formula>"CUMPLE"</formula>
    </cfRule>
  </conditionalFormatting>
  <conditionalFormatting sqref="P6:P7">
    <cfRule type="cellIs" dxfId="11" priority="10" operator="equal">
      <formula>"NO CUMPLE"</formula>
    </cfRule>
  </conditionalFormatting>
  <conditionalFormatting sqref="P10:P11">
    <cfRule type="cellIs" dxfId="10" priority="9" operator="equal">
      <formula>"NO CUMPLE"</formula>
    </cfRule>
  </conditionalFormatting>
  <conditionalFormatting sqref="P8:P9">
    <cfRule type="cellIs" dxfId="9" priority="8" operator="equal">
      <formula>"NO CUMPLE"</formula>
    </cfRule>
  </conditionalFormatting>
  <conditionalFormatting sqref="O13">
    <cfRule type="cellIs" dxfId="8" priority="6" operator="equal">
      <formula>"NO CUMPLE"</formula>
    </cfRule>
    <cfRule type="cellIs" dxfId="7" priority="7" operator="equal">
      <formula>"CUMPLE"</formula>
    </cfRule>
  </conditionalFormatting>
  <conditionalFormatting sqref="T6:T7">
    <cfRule type="cellIs" dxfId="6" priority="5" operator="equal">
      <formula>"NO CUMPLE"</formula>
    </cfRule>
  </conditionalFormatting>
  <conditionalFormatting sqref="T10:T11">
    <cfRule type="cellIs" dxfId="5" priority="4" operator="equal">
      <formula>"NO CUMPLE"</formula>
    </cfRule>
  </conditionalFormatting>
  <conditionalFormatting sqref="T8:T9">
    <cfRule type="cellIs" dxfId="4" priority="3" operator="equal">
      <formula>"NO CUMPLE"</formula>
    </cfRule>
  </conditionalFormatting>
  <conditionalFormatting sqref="S13">
    <cfRule type="cellIs" dxfId="3" priority="1" operator="equal">
      <formula>"NO CUMPLE"</formula>
    </cfRule>
    <cfRule type="cellIs" dxfId="2"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17" t="s">
        <v>85</v>
      </c>
      <c r="B1" s="217"/>
      <c r="C1" s="217"/>
      <c r="D1" s="217"/>
      <c r="E1" s="217"/>
      <c r="F1" s="217"/>
    </row>
    <row r="2" spans="1:6" x14ac:dyDescent="0.25">
      <c r="A2" s="217"/>
      <c r="B2" s="217"/>
      <c r="C2" s="217"/>
      <c r="D2" s="217"/>
      <c r="E2" s="217"/>
      <c r="F2" s="217"/>
    </row>
    <row r="3" spans="1:6" ht="18" customHeight="1" x14ac:dyDescent="0.25">
      <c r="A3" s="218" t="s">
        <v>63</v>
      </c>
      <c r="B3" s="218"/>
      <c r="C3" s="218"/>
      <c r="D3" s="218"/>
      <c r="E3" s="218"/>
      <c r="F3" s="218"/>
    </row>
    <row r="4" spans="1:6" ht="59.25" customHeight="1" x14ac:dyDescent="0.25">
      <c r="A4" s="218"/>
      <c r="B4" s="218"/>
      <c r="C4" s="218"/>
      <c r="D4" s="218"/>
      <c r="E4" s="218"/>
      <c r="F4" s="218"/>
    </row>
    <row r="5" spans="1:6" x14ac:dyDescent="0.25">
      <c r="A5" s="218"/>
      <c r="B5" s="218"/>
      <c r="C5" s="218"/>
      <c r="D5" s="218"/>
      <c r="E5" s="218"/>
      <c r="F5" s="218"/>
    </row>
    <row r="6" spans="1:6" ht="15" customHeight="1" x14ac:dyDescent="0.25">
      <c r="A6" s="219" t="s">
        <v>88</v>
      </c>
      <c r="B6" s="219"/>
      <c r="C6" s="219"/>
      <c r="D6" s="219"/>
      <c r="E6" s="219"/>
      <c r="F6" s="219"/>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VERIFICACION JURIDICA</vt:lpstr>
      <vt:lpstr>VERIFICACION FINANCIERA</vt:lpstr>
      <vt:lpstr>VERIFICACION TECNICA</vt:lpstr>
      <vt:lpstr>VTE</vt:lpstr>
      <vt:lpstr>PROPUESTA ECONOMICA</vt:lpstr>
      <vt:lpstr>'VERIFICACION JURIDICA'!Área_de_impresión</vt:lpstr>
      <vt:lpstr>'VERIFICACION TECNICA'!Área_de_impresión</vt:lpstr>
      <vt:lpstr>'VERIFICACION FINANCIERA'!formula</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2017-11-28T20:41:09Z</dcterms:modified>
</cp:coreProperties>
</file>